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<sst xmlns="http://schemas.openxmlformats.org/spreadsheetml/2006/main" count="79" uniqueCount="71">
  <si>
    <t xml:space="preserve">            REALIZACJA  PLANU  FINANSOWEGO </t>
  </si>
  <si>
    <t>w złotych</t>
  </si>
  <si>
    <t>SYMBOLE</t>
  </si>
  <si>
    <t>K   O   S   Z    T   Y</t>
  </si>
  <si>
    <t xml:space="preserve">                  P L A N</t>
  </si>
  <si>
    <t>WYKONANIE</t>
  </si>
  <si>
    <t>%</t>
  </si>
  <si>
    <t>kont</t>
  </si>
  <si>
    <t>przed</t>
  </si>
  <si>
    <t xml:space="preserve"> po zmian.</t>
  </si>
  <si>
    <t>400x</t>
  </si>
  <si>
    <t>Amortyzacja</t>
  </si>
  <si>
    <t>Zużycie materiałów i energii</t>
  </si>
  <si>
    <t>401x</t>
  </si>
  <si>
    <t xml:space="preserve">  materiały </t>
  </si>
  <si>
    <t xml:space="preserve">  energia elektryczna</t>
  </si>
  <si>
    <t xml:space="preserve">  energia cieplna</t>
  </si>
  <si>
    <t xml:space="preserve">  woda</t>
  </si>
  <si>
    <t xml:space="preserve"> pozostałe</t>
  </si>
  <si>
    <t>Usługi obce</t>
  </si>
  <si>
    <t xml:space="preserve">  usługi bankowe</t>
  </si>
  <si>
    <t xml:space="preserve">  remonty, przeglądy i konserwacje</t>
  </si>
  <si>
    <t xml:space="preserve">  telefony</t>
  </si>
  <si>
    <t xml:space="preserve">  transport, znaczki pocztowe</t>
  </si>
  <si>
    <t xml:space="preserve">  wywóz nieczystości</t>
  </si>
  <si>
    <t xml:space="preserve">  usługi poligraficzne</t>
  </si>
  <si>
    <t xml:space="preserve">  koncerty i imprezy estradowe</t>
  </si>
  <si>
    <t xml:space="preserve">  projekcja filmów</t>
  </si>
  <si>
    <t xml:space="preserve">  pozostałe</t>
  </si>
  <si>
    <t>403x</t>
  </si>
  <si>
    <t>Podatki i opłaty</t>
  </si>
  <si>
    <t>Wynagrodzenia</t>
  </si>
  <si>
    <t xml:space="preserve">  wynagrodzenia pracowników</t>
  </si>
  <si>
    <t xml:space="preserve">  wynagrodzenia bezosobowe</t>
  </si>
  <si>
    <t>Swiadczenia na rzecz pracowników</t>
  </si>
  <si>
    <t xml:space="preserve">  składki ZUS</t>
  </si>
  <si>
    <t xml:space="preserve">  odpisy na ZFŚS</t>
  </si>
  <si>
    <t xml:space="preserve">  inne świadczenia</t>
  </si>
  <si>
    <t>Pozostałe koszty rodzajowe</t>
  </si>
  <si>
    <t xml:space="preserve">  ubezpieczenia majątkowe i osobowe</t>
  </si>
  <si>
    <t xml:space="preserve">  podróże służbowe</t>
  </si>
  <si>
    <t xml:space="preserve">  nagrody konkursowe</t>
  </si>
  <si>
    <t>409x</t>
  </si>
  <si>
    <t xml:space="preserve">  pozostałe koszty rodzajowe</t>
  </si>
  <si>
    <t>Pozostałe koszty operacyjne</t>
  </si>
  <si>
    <t>Koszty finansowe</t>
  </si>
  <si>
    <t>Straty nadzwyczajne</t>
  </si>
  <si>
    <t>OGÓŁEM  KOSZTY</t>
  </si>
  <si>
    <t>P R Z Y C H O D Y</t>
  </si>
  <si>
    <t>Przychody ze sprzedaży</t>
  </si>
  <si>
    <t>721</t>
  </si>
  <si>
    <t xml:space="preserve">  Sprzedaż usług</t>
  </si>
  <si>
    <t>723</t>
  </si>
  <si>
    <t>724</t>
  </si>
  <si>
    <t>725</t>
  </si>
  <si>
    <t>726</t>
  </si>
  <si>
    <t>727</t>
  </si>
  <si>
    <t>Dotacje</t>
  </si>
  <si>
    <t>Pozostałe przychody operacyjne</t>
  </si>
  <si>
    <t>7521</t>
  </si>
  <si>
    <t xml:space="preserve">   Darowizny, sponsoring</t>
  </si>
  <si>
    <t xml:space="preserve">   Inne przychody</t>
  </si>
  <si>
    <t>Przychody finansowe</t>
  </si>
  <si>
    <t xml:space="preserve">  Odsetki</t>
  </si>
  <si>
    <t xml:space="preserve">  Pozostałe przychody finansowe</t>
  </si>
  <si>
    <t>Zyski nadzwyczajne</t>
  </si>
  <si>
    <t>OGÓŁEM PRZYCHODY</t>
  </si>
  <si>
    <t xml:space="preserve">Wynik finansowy </t>
  </si>
  <si>
    <t>Trzcianecki Dom Kultury</t>
  </si>
  <si>
    <t>w Trzciance</t>
  </si>
  <si>
    <t xml:space="preserve">                        za I półrocze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</si>
</sst>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color indexed="23"/>
      <name val="Times New Roman Cyr"/>
      <family val="1"/>
    </font>
    <font>
      <b/>
      <sz val="12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0" fontId="2" fillId="2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164" fontId="2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9" fillId="3" borderId="22" xfId="0" applyNumberFormat="1" applyFont="1" applyFill="1" applyBorder="1" applyAlignment="1">
      <alignment/>
    </xf>
    <xf numFmtId="164" fontId="9" fillId="3" borderId="23" xfId="0" applyNumberFormat="1" applyFont="1" applyFill="1" applyBorder="1" applyAlignment="1">
      <alignment/>
    </xf>
    <xf numFmtId="3" fontId="2" fillId="3" borderId="24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3" fontId="2" fillId="0" borderId="9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49" fontId="3" fillId="0" borderId="33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3" fontId="2" fillId="0" borderId="22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64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164" fontId="3" fillId="0" borderId="24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4" fontId="6" fillId="0" borderId="25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3" fontId="9" fillId="3" borderId="35" xfId="0" applyNumberFormat="1" applyFont="1" applyFill="1" applyBorder="1" applyAlignment="1">
      <alignment/>
    </xf>
    <xf numFmtId="164" fontId="9" fillId="3" borderId="36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0" fontId="10" fillId="0" borderId="43" xfId="0" applyFont="1" applyBorder="1" applyAlignment="1">
      <alignment/>
    </xf>
    <xf numFmtId="3" fontId="2" fillId="0" borderId="42" xfId="0" applyNumberFormat="1" applyFont="1" applyBorder="1" applyAlignment="1">
      <alignment/>
    </xf>
    <xf numFmtId="164" fontId="10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164" fontId="2" fillId="0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0DUV0DIJ\TD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USZ"/>
      <sheetName val="  PLAN "/>
      <sheetName val="  WYKONANIE "/>
      <sheetName val="L-PLAC"/>
      <sheetName val=" ORKIESTRA "/>
      <sheetName val="ZALACZN"/>
      <sheetName val="ROZLICZ."/>
      <sheetName val="PIT - 4"/>
      <sheetName val="PIT - 42 "/>
      <sheetName val="  P Z U  "/>
      <sheetName val="  P Z U   (2)"/>
      <sheetName val="PIT - 8A"/>
      <sheetName val="PIT-8A 2"/>
      <sheetName val="PIT - 8A (2)"/>
      <sheetName val="ROCZNE -2006"/>
      <sheetName val="K. ZAROBKOWE 2006 "/>
      <sheetName val="ORKIESTRA 2006"/>
      <sheetName val=" ZLECENIA "/>
      <sheetName val="ROCZNA DEKL ZUS"/>
      <sheetName val="ORKIESTRA 2005"/>
      <sheetName val="ORKIESTRA 2004"/>
      <sheetName val="ROCZNE -2005"/>
      <sheetName val="ROCZNE -2004  "/>
      <sheetName val="ROCZNE -2003"/>
      <sheetName val="ROCZNE -2002"/>
      <sheetName val="ROCZNE -2001"/>
      <sheetName val="K. ZAROBKOWE 2005"/>
      <sheetName val="K. ZAROBKOWE 2004  "/>
      <sheetName val="K. ZAROBKOWE 2003  "/>
      <sheetName val="K. ZAROBKOWE 2002 "/>
      <sheetName val="K. ZAROBKOWE 2001"/>
      <sheetName val="K. ZAROBKOWE 2000 "/>
      <sheetName val="K. ZAROBKOWE 1999 "/>
      <sheetName val="K. ZAROBKOWE 1998"/>
      <sheetName val="KARTY  WYNAGR."/>
      <sheetName val=" CHOROBOWE"/>
      <sheetName val=" PLAN KONT "/>
      <sheetName val="  PK -ZASADY  "/>
      <sheetName val="JEDNORAZ"/>
      <sheetName val="  Z  F  S  S  "/>
      <sheetName val="PZU-GRUPOWE"/>
      <sheetName val="  P  Z  U - 2"/>
      <sheetName val="DEKL - PZU GRUP"/>
      <sheetName val="strona 2"/>
      <sheetName val="EMERYTURY"/>
      <sheetName val=" EMERYTURA  "/>
      <sheetName val=" ROZNE"/>
      <sheetName val="JEDNORAZOWE"/>
      <sheetName val="  Z U  S  "/>
      <sheetName val="PLACE"/>
      <sheetName val="  KAPITAL  "/>
      <sheetName val=" KASA   "/>
      <sheetName val="Arkusz2"/>
      <sheetName val="ROZ-VAT"/>
      <sheetName val="  VAT-7-1  "/>
      <sheetName val="  VAT-7-2  "/>
      <sheetName val="MIENIE KOM"/>
      <sheetName val="MIENIE KOM (2)"/>
      <sheetName val="   PIT - 37  "/>
      <sheetName val="  CIT-2(1)  "/>
      <sheetName val=" ZWOLNIENIE-CIT2"/>
      <sheetName val="   CIT-2(2)  "/>
      <sheetName val="   V A T  - 6  "/>
      <sheetName val="    VAT6-2  "/>
      <sheetName val="  OPISY  "/>
      <sheetName val="  PISMA  "/>
      <sheetName val="  PISMA   (2)"/>
      <sheetName val="  PISMA   (3)"/>
      <sheetName val="osobowe"/>
      <sheetName val="OCENA"/>
      <sheetName val="  PISMA   (4)"/>
      <sheetName val="  PISMA   (5)"/>
    </sheetNames>
    <sheetDataSet>
      <sheetData sheetId="1">
        <row r="30"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B71" sqref="B71"/>
    </sheetView>
  </sheetViews>
  <sheetFormatPr defaultColWidth="9.00390625" defaultRowHeight="12.75"/>
  <cols>
    <col min="1" max="1" width="1.75390625" style="1" customWidth="1"/>
    <col min="2" max="2" width="10.75390625" style="9" customWidth="1"/>
    <col min="3" max="3" width="2.25390625" style="1" customWidth="1"/>
    <col min="4" max="4" width="30.625" style="1" customWidth="1"/>
    <col min="5" max="5" width="13.75390625" style="10" customWidth="1"/>
    <col min="6" max="6" width="1.75390625" style="157" customWidth="1"/>
    <col min="7" max="7" width="13.75390625" style="158" customWidth="1"/>
    <col min="8" max="8" width="1.75390625" style="157" customWidth="1"/>
    <col min="9" max="9" width="13.75390625" style="10" customWidth="1"/>
    <col min="10" max="10" width="1.00390625" style="1" customWidth="1"/>
    <col min="11" max="11" width="9.375" style="9" customWidth="1"/>
    <col min="12" max="12" width="1.75390625" style="1" customWidth="1"/>
    <col min="13" max="13" width="0.74609375" style="1" customWidth="1"/>
    <col min="14" max="16384" width="9.125" style="1" customWidth="1"/>
  </cols>
  <sheetData>
    <row r="1" ht="18.75">
      <c r="B1" s="4" t="s">
        <v>68</v>
      </c>
    </row>
    <row r="2" ht="18.75">
      <c r="B2" s="4" t="s">
        <v>69</v>
      </c>
    </row>
    <row r="4" spans="2:12" ht="18.75" customHeight="1">
      <c r="B4" s="2"/>
      <c r="C4" s="3"/>
      <c r="D4" s="4" t="s">
        <v>0</v>
      </c>
      <c r="E4" s="5"/>
      <c r="F4" s="6"/>
      <c r="G4" s="7"/>
      <c r="H4" s="6"/>
      <c r="I4" s="5"/>
      <c r="J4" s="4"/>
      <c r="K4" s="2"/>
      <c r="L4" s="8"/>
    </row>
    <row r="5" spans="2:12" ht="18.75" customHeight="1">
      <c r="B5" s="2"/>
      <c r="C5" s="3"/>
      <c r="D5" s="4" t="s">
        <v>70</v>
      </c>
      <c r="E5" s="5"/>
      <c r="F5" s="6"/>
      <c r="G5" s="7"/>
      <c r="H5" s="6"/>
      <c r="I5" s="5"/>
      <c r="J5" s="4"/>
      <c r="K5" s="2"/>
      <c r="L5" s="8"/>
    </row>
    <row r="6" spans="2:12" ht="15" customHeight="1" thickBot="1">
      <c r="B6" s="3"/>
      <c r="C6" s="3"/>
      <c r="D6" s="9"/>
      <c r="F6" s="11"/>
      <c r="G6" s="10"/>
      <c r="H6" s="11"/>
      <c r="I6" s="12"/>
      <c r="J6" s="8"/>
      <c r="K6" s="13" t="s">
        <v>1</v>
      </c>
      <c r="L6" s="8"/>
    </row>
    <row r="7" spans="2:12" s="14" customFormat="1" ht="21" customHeight="1">
      <c r="B7" s="15" t="s">
        <v>2</v>
      </c>
      <c r="C7" s="16"/>
      <c r="D7" s="17" t="s">
        <v>3</v>
      </c>
      <c r="E7" s="18" t="s">
        <v>4</v>
      </c>
      <c r="F7" s="19"/>
      <c r="G7" s="20"/>
      <c r="H7" s="19"/>
      <c r="I7" s="21" t="s">
        <v>5</v>
      </c>
      <c r="J7" s="22"/>
      <c r="K7" s="23" t="s">
        <v>6</v>
      </c>
      <c r="L7" s="24"/>
    </row>
    <row r="8" spans="2:12" s="14" customFormat="1" ht="19.5" customHeight="1" thickBot="1">
      <c r="B8" s="25" t="s">
        <v>7</v>
      </c>
      <c r="C8" s="26"/>
      <c r="D8" s="27"/>
      <c r="E8" s="28" t="s">
        <v>8</v>
      </c>
      <c r="F8" s="29"/>
      <c r="G8" s="30" t="s">
        <v>9</v>
      </c>
      <c r="H8" s="29"/>
      <c r="I8" s="31"/>
      <c r="J8" s="29"/>
      <c r="K8" s="32"/>
      <c r="L8" s="33"/>
    </row>
    <row r="9" spans="2:13" s="34" customFormat="1" ht="24" customHeight="1">
      <c r="B9" s="35" t="s">
        <v>10</v>
      </c>
      <c r="C9" s="36"/>
      <c r="D9" s="37" t="s">
        <v>11</v>
      </c>
      <c r="E9" s="38">
        <v>3000</v>
      </c>
      <c r="F9" s="39"/>
      <c r="G9" s="40">
        <f>E9</f>
        <v>3000</v>
      </c>
      <c r="H9" s="39"/>
      <c r="I9" s="41">
        <v>260</v>
      </c>
      <c r="J9" s="42"/>
      <c r="K9" s="43">
        <f>ROUND(I9/G9*100,1)</f>
        <v>8.7</v>
      </c>
      <c r="L9" s="44"/>
      <c r="M9" s="45"/>
    </row>
    <row r="10" spans="1:12" s="2" customFormat="1" ht="19.5" customHeight="1">
      <c r="A10" s="34"/>
      <c r="B10" s="35">
        <v>401</v>
      </c>
      <c r="C10" s="46"/>
      <c r="D10" s="47" t="s">
        <v>12</v>
      </c>
      <c r="E10" s="48">
        <f>SUM(E11:E15)</f>
        <v>29000</v>
      </c>
      <c r="F10" s="39"/>
      <c r="G10" s="40">
        <f aca="true" t="shared" si="0" ref="G10:G42">E10</f>
        <v>29000</v>
      </c>
      <c r="H10" s="39"/>
      <c r="I10" s="48">
        <f>SUM(I11:I15)</f>
        <v>17767</v>
      </c>
      <c r="J10" s="39"/>
      <c r="K10" s="43">
        <f aca="true" t="shared" si="1" ref="K10:K42">ROUND(I10/G10*100,1)</f>
        <v>61.3</v>
      </c>
      <c r="L10" s="49"/>
    </row>
    <row r="11" spans="1:12" s="2" customFormat="1" ht="19.5" customHeight="1">
      <c r="A11" s="34"/>
      <c r="B11" s="50" t="s">
        <v>13</v>
      </c>
      <c r="C11" s="46"/>
      <c r="D11" s="51" t="s">
        <v>14</v>
      </c>
      <c r="E11" s="52">
        <v>13000</v>
      </c>
      <c r="F11" s="53"/>
      <c r="G11" s="54">
        <f t="shared" si="0"/>
        <v>13000</v>
      </c>
      <c r="H11" s="53"/>
      <c r="I11" s="55">
        <v>8453</v>
      </c>
      <c r="J11" s="39"/>
      <c r="K11" s="56">
        <f t="shared" si="1"/>
        <v>65</v>
      </c>
      <c r="L11" s="49"/>
    </row>
    <row r="12" spans="1:12" s="63" customFormat="1" ht="18" customHeight="1">
      <c r="A12" s="34"/>
      <c r="B12" s="50">
        <v>4015</v>
      </c>
      <c r="C12" s="57"/>
      <c r="D12" s="58" t="s">
        <v>15</v>
      </c>
      <c r="E12" s="52">
        <v>2600</v>
      </c>
      <c r="F12" s="59"/>
      <c r="G12" s="54">
        <f t="shared" si="0"/>
        <v>2600</v>
      </c>
      <c r="H12" s="59"/>
      <c r="I12" s="60">
        <v>1354</v>
      </c>
      <c r="J12" s="61"/>
      <c r="K12" s="56">
        <f t="shared" si="1"/>
        <v>52.1</v>
      </c>
      <c r="L12" s="62"/>
    </row>
    <row r="13" spans="1:12" s="63" customFormat="1" ht="18" customHeight="1">
      <c r="A13" s="34"/>
      <c r="B13" s="50">
        <v>4016</v>
      </c>
      <c r="C13" s="57"/>
      <c r="D13" s="58" t="s">
        <v>16</v>
      </c>
      <c r="E13" s="52">
        <v>13000</v>
      </c>
      <c r="F13" s="59"/>
      <c r="G13" s="54">
        <f t="shared" si="0"/>
        <v>13000</v>
      </c>
      <c r="H13" s="59"/>
      <c r="I13" s="60">
        <v>7850</v>
      </c>
      <c r="J13" s="61"/>
      <c r="K13" s="56">
        <f t="shared" si="1"/>
        <v>60.4</v>
      </c>
      <c r="L13" s="62"/>
    </row>
    <row r="14" spans="1:12" s="63" customFormat="1" ht="18" customHeight="1">
      <c r="A14" s="34"/>
      <c r="B14" s="50">
        <v>4017</v>
      </c>
      <c r="C14" s="57"/>
      <c r="D14" s="58" t="s">
        <v>17</v>
      </c>
      <c r="E14" s="52">
        <v>300</v>
      </c>
      <c r="F14" s="59"/>
      <c r="G14" s="54">
        <f t="shared" si="0"/>
        <v>300</v>
      </c>
      <c r="H14" s="53"/>
      <c r="I14" s="64">
        <v>110</v>
      </c>
      <c r="J14" s="61"/>
      <c r="K14" s="56">
        <f t="shared" si="1"/>
        <v>36.7</v>
      </c>
      <c r="L14" s="62"/>
    </row>
    <row r="15" spans="1:12" s="63" customFormat="1" ht="18" customHeight="1">
      <c r="A15" s="34"/>
      <c r="B15" s="65" t="s">
        <v>13</v>
      </c>
      <c r="C15" s="66"/>
      <c r="D15" s="51" t="s">
        <v>18</v>
      </c>
      <c r="E15" s="52">
        <v>100</v>
      </c>
      <c r="F15" s="53"/>
      <c r="G15" s="54">
        <f t="shared" si="0"/>
        <v>100</v>
      </c>
      <c r="H15" s="53"/>
      <c r="I15" s="64">
        <v>0</v>
      </c>
      <c r="J15" s="67"/>
      <c r="K15" s="56">
        <f t="shared" si="1"/>
        <v>0</v>
      </c>
      <c r="L15" s="68"/>
    </row>
    <row r="16" spans="1:12" s="2" customFormat="1" ht="24" customHeight="1">
      <c r="A16" s="34"/>
      <c r="B16" s="35">
        <v>402</v>
      </c>
      <c r="C16" s="46"/>
      <c r="D16" s="47" t="s">
        <v>19</v>
      </c>
      <c r="E16" s="69">
        <f>SUM(E17:E25)</f>
        <v>70100</v>
      </c>
      <c r="F16" s="39"/>
      <c r="G16" s="40">
        <f t="shared" si="0"/>
        <v>70100</v>
      </c>
      <c r="H16" s="39"/>
      <c r="I16" s="69">
        <f>SUM(I17:I25)</f>
        <v>28721</v>
      </c>
      <c r="J16" s="39"/>
      <c r="K16" s="43">
        <f t="shared" si="1"/>
        <v>41</v>
      </c>
      <c r="L16" s="49"/>
    </row>
    <row r="17" spans="1:12" s="63" customFormat="1" ht="18" customHeight="1">
      <c r="A17" s="34"/>
      <c r="B17" s="50">
        <v>4021</v>
      </c>
      <c r="C17" s="57"/>
      <c r="D17" s="58" t="s">
        <v>20</v>
      </c>
      <c r="E17" s="52">
        <v>3200</v>
      </c>
      <c r="F17" s="59"/>
      <c r="G17" s="54">
        <f t="shared" si="0"/>
        <v>3200</v>
      </c>
      <c r="H17" s="59"/>
      <c r="I17" s="60">
        <v>1139</v>
      </c>
      <c r="J17" s="61"/>
      <c r="K17" s="56">
        <f t="shared" si="1"/>
        <v>35.6</v>
      </c>
      <c r="L17" s="62"/>
    </row>
    <row r="18" spans="1:12" s="63" customFormat="1" ht="18" customHeight="1">
      <c r="A18" s="34"/>
      <c r="B18" s="50">
        <v>4022</v>
      </c>
      <c r="C18" s="57"/>
      <c r="D18" s="58" t="s">
        <v>21</v>
      </c>
      <c r="E18" s="52">
        <v>4000</v>
      </c>
      <c r="F18" s="59"/>
      <c r="G18" s="54">
        <f t="shared" si="0"/>
        <v>4000</v>
      </c>
      <c r="H18" s="59"/>
      <c r="I18" s="60">
        <v>1682</v>
      </c>
      <c r="J18" s="61"/>
      <c r="K18" s="56">
        <f t="shared" si="1"/>
        <v>42.1</v>
      </c>
      <c r="L18" s="62"/>
    </row>
    <row r="19" spans="1:12" ht="18" customHeight="1">
      <c r="A19" s="34"/>
      <c r="B19" s="50">
        <v>4023</v>
      </c>
      <c r="C19" s="57"/>
      <c r="D19" s="58" t="s">
        <v>22</v>
      </c>
      <c r="E19" s="52">
        <v>4800</v>
      </c>
      <c r="F19" s="59"/>
      <c r="G19" s="54">
        <f t="shared" si="0"/>
        <v>4800</v>
      </c>
      <c r="H19" s="59"/>
      <c r="I19" s="52">
        <v>1497</v>
      </c>
      <c r="J19" s="70"/>
      <c r="K19" s="56">
        <f t="shared" si="1"/>
        <v>31.2</v>
      </c>
      <c r="L19" s="71"/>
    </row>
    <row r="20" spans="1:12" s="63" customFormat="1" ht="18" customHeight="1">
      <c r="A20" s="34"/>
      <c r="B20" s="50">
        <v>4024</v>
      </c>
      <c r="C20" s="57"/>
      <c r="D20" s="58" t="s">
        <v>23</v>
      </c>
      <c r="E20" s="52">
        <v>4400</v>
      </c>
      <c r="F20" s="59"/>
      <c r="G20" s="54">
        <f t="shared" si="0"/>
        <v>4400</v>
      </c>
      <c r="H20" s="59"/>
      <c r="I20" s="60">
        <v>2403</v>
      </c>
      <c r="J20" s="61"/>
      <c r="K20" s="56">
        <f t="shared" si="1"/>
        <v>54.6</v>
      </c>
      <c r="L20" s="62"/>
    </row>
    <row r="21" spans="1:12" s="63" customFormat="1" ht="18" customHeight="1">
      <c r="A21" s="34"/>
      <c r="B21" s="50">
        <v>4025</v>
      </c>
      <c r="C21" s="57"/>
      <c r="D21" s="58" t="s">
        <v>24</v>
      </c>
      <c r="E21" s="52">
        <v>900</v>
      </c>
      <c r="F21" s="59"/>
      <c r="G21" s="54">
        <f t="shared" si="0"/>
        <v>900</v>
      </c>
      <c r="H21" s="59"/>
      <c r="I21" s="60">
        <v>467</v>
      </c>
      <c r="J21" s="61"/>
      <c r="K21" s="56">
        <f t="shared" si="1"/>
        <v>51.9</v>
      </c>
      <c r="L21" s="62"/>
    </row>
    <row r="22" spans="1:12" s="63" customFormat="1" ht="18" customHeight="1">
      <c r="A22" s="34"/>
      <c r="B22" s="50">
        <v>4026</v>
      </c>
      <c r="C22" s="57"/>
      <c r="D22" s="58" t="s">
        <v>25</v>
      </c>
      <c r="E22" s="52">
        <v>7800</v>
      </c>
      <c r="F22" s="59"/>
      <c r="G22" s="54">
        <f t="shared" si="0"/>
        <v>7800</v>
      </c>
      <c r="H22" s="59"/>
      <c r="I22" s="60">
        <v>475</v>
      </c>
      <c r="J22" s="61"/>
      <c r="K22" s="56">
        <f t="shared" si="1"/>
        <v>6.1</v>
      </c>
      <c r="L22" s="62"/>
    </row>
    <row r="23" spans="1:12" s="63" customFormat="1" ht="18" customHeight="1">
      <c r="A23" s="34"/>
      <c r="B23" s="50">
        <v>4027</v>
      </c>
      <c r="C23" s="57"/>
      <c r="D23" s="58" t="s">
        <v>26</v>
      </c>
      <c r="E23" s="52">
        <v>6000</v>
      </c>
      <c r="F23" s="59"/>
      <c r="G23" s="54">
        <f t="shared" si="0"/>
        <v>6000</v>
      </c>
      <c r="H23" s="59"/>
      <c r="I23" s="60">
        <v>3800</v>
      </c>
      <c r="J23" s="61"/>
      <c r="K23" s="56">
        <f t="shared" si="1"/>
        <v>63.3</v>
      </c>
      <c r="L23" s="62"/>
    </row>
    <row r="24" spans="1:12" s="63" customFormat="1" ht="18" customHeight="1">
      <c r="A24" s="34"/>
      <c r="B24" s="50">
        <v>4028</v>
      </c>
      <c r="C24" s="57"/>
      <c r="D24" s="58" t="s">
        <v>27</v>
      </c>
      <c r="E24" s="52">
        <v>6000</v>
      </c>
      <c r="F24" s="59"/>
      <c r="G24" s="54">
        <f t="shared" si="0"/>
        <v>6000</v>
      </c>
      <c r="H24" s="59"/>
      <c r="I24" s="60">
        <v>0</v>
      </c>
      <c r="J24" s="61"/>
      <c r="K24" s="56">
        <f t="shared" si="1"/>
        <v>0</v>
      </c>
      <c r="L24" s="62"/>
    </row>
    <row r="25" spans="1:12" s="63" customFormat="1" ht="18" customHeight="1">
      <c r="A25" s="34"/>
      <c r="B25" s="50">
        <v>4029</v>
      </c>
      <c r="C25" s="57"/>
      <c r="D25" s="58" t="s">
        <v>28</v>
      </c>
      <c r="E25" s="52">
        <v>33000</v>
      </c>
      <c r="F25" s="59"/>
      <c r="G25" s="54">
        <f t="shared" si="0"/>
        <v>33000</v>
      </c>
      <c r="H25" s="59"/>
      <c r="I25" s="60">
        <v>17258</v>
      </c>
      <c r="J25" s="61"/>
      <c r="K25" s="56">
        <f t="shared" si="1"/>
        <v>52.3</v>
      </c>
      <c r="L25" s="62"/>
    </row>
    <row r="26" spans="1:12" s="2" customFormat="1" ht="24" customHeight="1">
      <c r="A26" s="34"/>
      <c r="B26" s="35" t="s">
        <v>29</v>
      </c>
      <c r="C26" s="46"/>
      <c r="D26" s="47" t="s">
        <v>30</v>
      </c>
      <c r="E26" s="72">
        <v>5200</v>
      </c>
      <c r="F26" s="39"/>
      <c r="G26" s="40">
        <f t="shared" si="0"/>
        <v>5200</v>
      </c>
      <c r="H26" s="39"/>
      <c r="I26" s="38">
        <v>2837</v>
      </c>
      <c r="J26" s="73"/>
      <c r="K26" s="43">
        <f t="shared" si="1"/>
        <v>54.6</v>
      </c>
      <c r="L26" s="49"/>
    </row>
    <row r="27" spans="1:12" s="2" customFormat="1" ht="24" customHeight="1">
      <c r="A27" s="34"/>
      <c r="B27" s="35">
        <v>404</v>
      </c>
      <c r="C27" s="46"/>
      <c r="D27" s="47" t="s">
        <v>31</v>
      </c>
      <c r="E27" s="69">
        <f>E28+E29</f>
        <v>253700</v>
      </c>
      <c r="F27" s="39"/>
      <c r="G27" s="40">
        <f t="shared" si="0"/>
        <v>253700</v>
      </c>
      <c r="H27" s="39"/>
      <c r="I27" s="69">
        <f>I28+I29</f>
        <v>113398</v>
      </c>
      <c r="J27" s="39"/>
      <c r="K27" s="43">
        <f t="shared" si="1"/>
        <v>44.7</v>
      </c>
      <c r="L27" s="49"/>
    </row>
    <row r="28" spans="1:12" s="63" customFormat="1" ht="18" customHeight="1">
      <c r="A28" s="34"/>
      <c r="B28" s="50">
        <v>4041</v>
      </c>
      <c r="C28" s="57"/>
      <c r="D28" s="58" t="s">
        <v>32</v>
      </c>
      <c r="E28" s="52">
        <v>198000</v>
      </c>
      <c r="F28" s="59"/>
      <c r="G28" s="54">
        <f t="shared" si="0"/>
        <v>198000</v>
      </c>
      <c r="H28" s="59"/>
      <c r="I28" s="60">
        <v>94537</v>
      </c>
      <c r="J28" s="61"/>
      <c r="K28" s="56">
        <f t="shared" si="1"/>
        <v>47.7</v>
      </c>
      <c r="L28" s="62"/>
    </row>
    <row r="29" spans="1:12" s="63" customFormat="1" ht="18" customHeight="1">
      <c r="A29" s="34"/>
      <c r="B29" s="50">
        <v>4042</v>
      </c>
      <c r="C29" s="57"/>
      <c r="D29" s="58" t="s">
        <v>33</v>
      </c>
      <c r="E29" s="52">
        <v>55700</v>
      </c>
      <c r="F29" s="59"/>
      <c r="G29" s="54">
        <f t="shared" si="0"/>
        <v>55700</v>
      </c>
      <c r="H29" s="59"/>
      <c r="I29" s="60">
        <v>18861</v>
      </c>
      <c r="J29" s="61"/>
      <c r="K29" s="56">
        <f t="shared" si="1"/>
        <v>33.9</v>
      </c>
      <c r="L29" s="62"/>
    </row>
    <row r="30" spans="1:12" s="2" customFormat="1" ht="24" customHeight="1">
      <c r="A30" s="34"/>
      <c r="B30" s="35">
        <v>405</v>
      </c>
      <c r="C30" s="46"/>
      <c r="D30" s="47" t="s">
        <v>34</v>
      </c>
      <c r="E30" s="69">
        <f>SUM(E31:E33)</f>
        <v>47900</v>
      </c>
      <c r="F30" s="39"/>
      <c r="G30" s="40">
        <f t="shared" si="0"/>
        <v>47900</v>
      </c>
      <c r="H30" s="39"/>
      <c r="I30" s="69">
        <f>SUM(I31:I33)</f>
        <v>22586</v>
      </c>
      <c r="J30" s="39"/>
      <c r="K30" s="43">
        <f t="shared" si="1"/>
        <v>47.2</v>
      </c>
      <c r="L30" s="49"/>
    </row>
    <row r="31" spans="1:12" s="63" customFormat="1" ht="18" customHeight="1">
      <c r="A31" s="34"/>
      <c r="B31" s="50">
        <v>4051</v>
      </c>
      <c r="C31" s="57"/>
      <c r="D31" s="58" t="s">
        <v>35</v>
      </c>
      <c r="E31" s="52">
        <v>42800</v>
      </c>
      <c r="F31" s="59"/>
      <c r="G31" s="54">
        <f t="shared" si="0"/>
        <v>42800</v>
      </c>
      <c r="H31" s="59"/>
      <c r="I31" s="60">
        <v>20046</v>
      </c>
      <c r="J31" s="61"/>
      <c r="K31" s="56">
        <f t="shared" si="1"/>
        <v>46.8</v>
      </c>
      <c r="L31" s="62"/>
    </row>
    <row r="32" spans="1:12" s="63" customFormat="1" ht="18" customHeight="1">
      <c r="A32" s="34"/>
      <c r="B32" s="50">
        <v>4052</v>
      </c>
      <c r="C32" s="57"/>
      <c r="D32" s="58" t="s">
        <v>36</v>
      </c>
      <c r="E32" s="52">
        <v>5100</v>
      </c>
      <c r="F32" s="59"/>
      <c r="G32" s="54">
        <f t="shared" si="0"/>
        <v>5100</v>
      </c>
      <c r="H32" s="59"/>
      <c r="I32" s="60">
        <v>2540</v>
      </c>
      <c r="J32" s="61"/>
      <c r="K32" s="56">
        <f t="shared" si="1"/>
        <v>49.8</v>
      </c>
      <c r="L32" s="62"/>
    </row>
    <row r="33" spans="1:12" s="63" customFormat="1" ht="18" customHeight="1">
      <c r="A33" s="34"/>
      <c r="B33" s="65">
        <v>4053</v>
      </c>
      <c r="C33" s="66"/>
      <c r="D33" s="51" t="s">
        <v>37</v>
      </c>
      <c r="E33" s="52">
        <f>ROUND('[1]  PLAN '!E30/1000,1)</f>
        <v>0</v>
      </c>
      <c r="F33" s="53"/>
      <c r="G33" s="54">
        <f t="shared" si="0"/>
        <v>0</v>
      </c>
      <c r="H33" s="53"/>
      <c r="I33" s="60">
        <v>0</v>
      </c>
      <c r="J33" s="67"/>
      <c r="K33" s="56"/>
      <c r="L33" s="68"/>
    </row>
    <row r="34" spans="2:12" s="34" customFormat="1" ht="24" customHeight="1">
      <c r="B34" s="35">
        <v>409</v>
      </c>
      <c r="C34" s="36"/>
      <c r="D34" s="37" t="s">
        <v>38</v>
      </c>
      <c r="E34" s="69">
        <f>SUM(E35:E38)</f>
        <v>9700</v>
      </c>
      <c r="F34" s="39"/>
      <c r="G34" s="40">
        <f t="shared" si="0"/>
        <v>9700</v>
      </c>
      <c r="H34" s="39"/>
      <c r="I34" s="48">
        <f>SUM(I35:I38)</f>
        <v>1327</v>
      </c>
      <c r="J34" s="39"/>
      <c r="K34" s="43">
        <f t="shared" si="1"/>
        <v>13.7</v>
      </c>
      <c r="L34" s="44"/>
    </row>
    <row r="35" spans="1:16" s="63" customFormat="1" ht="18" customHeight="1">
      <c r="A35" s="34"/>
      <c r="B35" s="50">
        <v>4091</v>
      </c>
      <c r="C35" s="57"/>
      <c r="D35" s="58" t="s">
        <v>39</v>
      </c>
      <c r="E35" s="52">
        <v>1000</v>
      </c>
      <c r="F35" s="59"/>
      <c r="G35" s="54">
        <f t="shared" si="0"/>
        <v>1000</v>
      </c>
      <c r="H35" s="59"/>
      <c r="I35" s="60">
        <v>135</v>
      </c>
      <c r="J35" s="61"/>
      <c r="K35" s="56">
        <f t="shared" si="1"/>
        <v>13.5</v>
      </c>
      <c r="L35" s="62"/>
      <c r="P35" s="74"/>
    </row>
    <row r="36" spans="1:12" s="63" customFormat="1" ht="18" customHeight="1">
      <c r="A36" s="34"/>
      <c r="B36" s="50">
        <v>4092</v>
      </c>
      <c r="C36" s="57"/>
      <c r="D36" s="58" t="s">
        <v>40</v>
      </c>
      <c r="E36" s="52">
        <v>900</v>
      </c>
      <c r="F36" s="59"/>
      <c r="G36" s="54">
        <f t="shared" si="0"/>
        <v>900</v>
      </c>
      <c r="H36" s="59"/>
      <c r="I36" s="60">
        <v>151</v>
      </c>
      <c r="J36" s="61"/>
      <c r="K36" s="56">
        <f t="shared" si="1"/>
        <v>16.8</v>
      </c>
      <c r="L36" s="62"/>
    </row>
    <row r="37" spans="1:12" s="63" customFormat="1" ht="18" customHeight="1">
      <c r="A37" s="34"/>
      <c r="B37" s="50">
        <v>4093</v>
      </c>
      <c r="C37" s="57"/>
      <c r="D37" s="58" t="s">
        <v>41</v>
      </c>
      <c r="E37" s="52">
        <v>7500</v>
      </c>
      <c r="F37" s="59"/>
      <c r="G37" s="54">
        <f t="shared" si="0"/>
        <v>7500</v>
      </c>
      <c r="H37" s="59"/>
      <c r="I37" s="60">
        <v>943</v>
      </c>
      <c r="J37" s="61"/>
      <c r="K37" s="56">
        <f t="shared" si="1"/>
        <v>12.6</v>
      </c>
      <c r="L37" s="62"/>
    </row>
    <row r="38" spans="1:12" s="63" customFormat="1" ht="18" customHeight="1">
      <c r="A38" s="34"/>
      <c r="B38" s="65" t="s">
        <v>42</v>
      </c>
      <c r="C38" s="66"/>
      <c r="D38" s="51" t="s">
        <v>43</v>
      </c>
      <c r="E38" s="52">
        <v>300</v>
      </c>
      <c r="F38" s="53"/>
      <c r="G38" s="54">
        <f t="shared" si="0"/>
        <v>300</v>
      </c>
      <c r="H38" s="53"/>
      <c r="I38" s="64">
        <v>98</v>
      </c>
      <c r="J38" s="67"/>
      <c r="K38" s="56">
        <f t="shared" si="1"/>
        <v>32.7</v>
      </c>
      <c r="L38" s="68"/>
    </row>
    <row r="39" spans="2:12" s="34" customFormat="1" ht="24" customHeight="1">
      <c r="B39" s="35">
        <v>751</v>
      </c>
      <c r="C39" s="36"/>
      <c r="D39" s="37" t="s">
        <v>44</v>
      </c>
      <c r="E39" s="72">
        <v>0</v>
      </c>
      <c r="F39" s="39"/>
      <c r="G39" s="40">
        <f t="shared" si="0"/>
        <v>0</v>
      </c>
      <c r="H39" s="39"/>
      <c r="I39" s="38">
        <v>0</v>
      </c>
      <c r="J39" s="73"/>
      <c r="K39" s="43"/>
      <c r="L39" s="44"/>
    </row>
    <row r="40" spans="1:12" s="2" customFormat="1" ht="24" customHeight="1">
      <c r="A40" s="34"/>
      <c r="B40" s="35">
        <v>761</v>
      </c>
      <c r="C40" s="46"/>
      <c r="D40" s="47" t="s">
        <v>45</v>
      </c>
      <c r="E40" s="72">
        <v>0</v>
      </c>
      <c r="F40" s="39"/>
      <c r="G40" s="40">
        <f t="shared" si="0"/>
        <v>0</v>
      </c>
      <c r="H40" s="39"/>
      <c r="I40" s="38">
        <v>0</v>
      </c>
      <c r="J40" s="73"/>
      <c r="K40" s="43"/>
      <c r="L40" s="49"/>
    </row>
    <row r="41" spans="1:12" s="2" customFormat="1" ht="24" customHeight="1">
      <c r="A41" s="34"/>
      <c r="B41" s="35">
        <v>771</v>
      </c>
      <c r="C41" s="46"/>
      <c r="D41" s="47" t="s">
        <v>46</v>
      </c>
      <c r="E41" s="75"/>
      <c r="F41" s="76"/>
      <c r="G41" s="77"/>
      <c r="H41" s="76"/>
      <c r="I41" s="78">
        <v>0</v>
      </c>
      <c r="J41" s="79"/>
      <c r="K41" s="80"/>
      <c r="L41" s="81"/>
    </row>
    <row r="42" spans="1:12" s="92" customFormat="1" ht="24.75" customHeight="1" thickBot="1">
      <c r="A42" s="34"/>
      <c r="B42" s="82"/>
      <c r="C42" s="83"/>
      <c r="D42" s="84" t="s">
        <v>47</v>
      </c>
      <c r="E42" s="85">
        <f>E9+E10+E16+E26+E27+E30+E34+E39+E40+E41</f>
        <v>418600</v>
      </c>
      <c r="F42" s="86"/>
      <c r="G42" s="87">
        <f t="shared" si="0"/>
        <v>418600</v>
      </c>
      <c r="H42" s="88"/>
      <c r="I42" s="89">
        <f>I9+I10+I16+I26+I27+I30+I34+I39+I40+I41</f>
        <v>186896</v>
      </c>
      <c r="J42" s="88"/>
      <c r="K42" s="90">
        <f t="shared" si="1"/>
        <v>44.6</v>
      </c>
      <c r="L42" s="91"/>
    </row>
    <row r="43" spans="2:12" s="92" customFormat="1" ht="19.5" customHeight="1">
      <c r="B43" s="93"/>
      <c r="C43" s="94"/>
      <c r="D43" s="95"/>
      <c r="E43" s="96"/>
      <c r="F43" s="97"/>
      <c r="G43" s="98"/>
      <c r="H43" s="97"/>
      <c r="I43" s="96"/>
      <c r="J43" s="97"/>
      <c r="K43" s="99"/>
      <c r="L43" s="100"/>
    </row>
    <row r="44" spans="2:12" s="63" customFormat="1" ht="19.5" customHeight="1">
      <c r="B44" s="101"/>
      <c r="C44" s="101"/>
      <c r="D44" s="102"/>
      <c r="E44" s="103"/>
      <c r="F44" s="104"/>
      <c r="G44" s="103"/>
      <c r="H44" s="104"/>
      <c r="I44" s="105"/>
      <c r="J44" s="105"/>
      <c r="K44" s="105"/>
      <c r="L44" s="106"/>
    </row>
    <row r="45" spans="2:12" s="63" customFormat="1" ht="19.5" customHeight="1" thickBot="1">
      <c r="B45" s="101"/>
      <c r="C45" s="101"/>
      <c r="D45" s="102"/>
      <c r="E45" s="103"/>
      <c r="F45" s="104"/>
      <c r="G45" s="103"/>
      <c r="H45" s="104"/>
      <c r="I45" s="105"/>
      <c r="J45" s="105"/>
      <c r="K45" s="105"/>
      <c r="L45" s="106"/>
    </row>
    <row r="46" spans="2:12" s="14" customFormat="1" ht="25.5" customHeight="1">
      <c r="B46" s="15" t="s">
        <v>2</v>
      </c>
      <c r="C46" s="16"/>
      <c r="D46" s="17" t="s">
        <v>48</v>
      </c>
      <c r="E46" s="18" t="s">
        <v>4</v>
      </c>
      <c r="F46" s="19"/>
      <c r="G46" s="20"/>
      <c r="H46" s="19"/>
      <c r="I46" s="21" t="s">
        <v>5</v>
      </c>
      <c r="J46" s="22"/>
      <c r="K46" s="23" t="s">
        <v>6</v>
      </c>
      <c r="L46" s="24"/>
    </row>
    <row r="47" spans="2:12" s="14" customFormat="1" ht="21" customHeight="1" thickBot="1">
      <c r="B47" s="25" t="s">
        <v>7</v>
      </c>
      <c r="C47" s="26"/>
      <c r="D47" s="27"/>
      <c r="E47" s="28" t="s">
        <v>8</v>
      </c>
      <c r="F47" s="29"/>
      <c r="G47" s="30" t="s">
        <v>9</v>
      </c>
      <c r="H47" s="29"/>
      <c r="I47" s="31"/>
      <c r="J47" s="29"/>
      <c r="K47" s="32"/>
      <c r="L47" s="33"/>
    </row>
    <row r="48" spans="2:12" s="2" customFormat="1" ht="24" customHeight="1">
      <c r="B48" s="107">
        <v>72</v>
      </c>
      <c r="C48" s="108"/>
      <c r="D48" s="109" t="s">
        <v>49</v>
      </c>
      <c r="E48" s="110">
        <f>SUM(E49:E55)</f>
        <v>16000</v>
      </c>
      <c r="F48" s="111"/>
      <c r="G48" s="40">
        <f aca="true" t="shared" si="2" ref="G48:G66">E48</f>
        <v>16000</v>
      </c>
      <c r="H48" s="111"/>
      <c r="I48" s="110">
        <f>SUM(I49:I55)</f>
        <v>5784</v>
      </c>
      <c r="J48" s="112"/>
      <c r="K48" s="43">
        <f aca="true" t="shared" si="3" ref="K48:K66">ROUND(I48/G48*100,1)</f>
        <v>36.2</v>
      </c>
      <c r="L48" s="113"/>
    </row>
    <row r="49" spans="2:12" ht="19.5" customHeight="1">
      <c r="B49" s="114" t="s">
        <v>50</v>
      </c>
      <c r="C49" s="115"/>
      <c r="D49" s="58" t="s">
        <v>51</v>
      </c>
      <c r="E49" s="52">
        <v>16000</v>
      </c>
      <c r="F49" s="59"/>
      <c r="G49" s="54">
        <f t="shared" si="2"/>
        <v>16000</v>
      </c>
      <c r="H49" s="59"/>
      <c r="I49" s="55">
        <v>5784</v>
      </c>
      <c r="J49" s="59"/>
      <c r="K49" s="56">
        <f t="shared" si="3"/>
        <v>36.2</v>
      </c>
      <c r="L49" s="71"/>
    </row>
    <row r="50" spans="2:12" ht="19.5" customHeight="1">
      <c r="B50" s="50">
        <v>722</v>
      </c>
      <c r="C50" s="57"/>
      <c r="D50" s="58"/>
      <c r="E50" s="116"/>
      <c r="F50" s="59"/>
      <c r="G50" s="40"/>
      <c r="H50" s="59"/>
      <c r="I50" s="55"/>
      <c r="J50" s="59"/>
      <c r="K50" s="43"/>
      <c r="L50" s="71"/>
    </row>
    <row r="51" spans="2:12" ht="19.5" customHeight="1">
      <c r="B51" s="114" t="s">
        <v>52</v>
      </c>
      <c r="C51" s="115"/>
      <c r="D51" s="58"/>
      <c r="E51" s="55"/>
      <c r="F51" s="59"/>
      <c r="G51" s="40"/>
      <c r="H51" s="59"/>
      <c r="I51" s="55"/>
      <c r="J51" s="59"/>
      <c r="K51" s="43"/>
      <c r="L51" s="71"/>
    </row>
    <row r="52" spans="2:12" ht="19.5" customHeight="1">
      <c r="B52" s="114" t="s">
        <v>53</v>
      </c>
      <c r="C52" s="115"/>
      <c r="D52" s="58"/>
      <c r="E52" s="55"/>
      <c r="F52" s="59"/>
      <c r="G52" s="40"/>
      <c r="H52" s="59"/>
      <c r="I52" s="55"/>
      <c r="J52" s="59"/>
      <c r="K52" s="43"/>
      <c r="L52" s="71"/>
    </row>
    <row r="53" spans="2:12" ht="19.5" customHeight="1">
      <c r="B53" s="114" t="s">
        <v>54</v>
      </c>
      <c r="C53" s="115"/>
      <c r="D53" s="58"/>
      <c r="E53" s="55"/>
      <c r="F53" s="59"/>
      <c r="G53" s="40"/>
      <c r="H53" s="59"/>
      <c r="I53" s="55"/>
      <c r="J53" s="59"/>
      <c r="K53" s="43"/>
      <c r="L53" s="71"/>
    </row>
    <row r="54" spans="2:12" ht="19.5" customHeight="1">
      <c r="B54" s="114" t="s">
        <v>55</v>
      </c>
      <c r="C54" s="115"/>
      <c r="D54" s="58"/>
      <c r="E54" s="55"/>
      <c r="F54" s="59"/>
      <c r="G54" s="40"/>
      <c r="H54" s="59"/>
      <c r="I54" s="55"/>
      <c r="J54" s="59"/>
      <c r="K54" s="43"/>
      <c r="L54" s="71"/>
    </row>
    <row r="55" spans="2:12" ht="19.5" customHeight="1">
      <c r="B55" s="117" t="s">
        <v>56</v>
      </c>
      <c r="C55" s="118"/>
      <c r="D55" s="119"/>
      <c r="E55" s="120"/>
      <c r="F55" s="121"/>
      <c r="G55" s="122"/>
      <c r="H55" s="121"/>
      <c r="I55" s="120"/>
      <c r="J55" s="121"/>
      <c r="K55" s="80"/>
      <c r="L55" s="123"/>
    </row>
    <row r="56" spans="2:12" s="2" customFormat="1" ht="24" customHeight="1">
      <c r="B56" s="124">
        <v>740</v>
      </c>
      <c r="C56" s="125"/>
      <c r="D56" s="126" t="s">
        <v>57</v>
      </c>
      <c r="E56" s="127">
        <v>387940</v>
      </c>
      <c r="F56" s="128"/>
      <c r="G56" s="129">
        <f>E56+4000</f>
        <v>391940</v>
      </c>
      <c r="H56" s="128"/>
      <c r="I56" s="130">
        <v>194140</v>
      </c>
      <c r="J56" s="128"/>
      <c r="K56" s="131">
        <f t="shared" si="3"/>
        <v>49.5</v>
      </c>
      <c r="L56" s="132"/>
    </row>
    <row r="57" spans="2:12" s="34" customFormat="1" ht="24" customHeight="1">
      <c r="B57" s="35">
        <v>752</v>
      </c>
      <c r="C57" s="36"/>
      <c r="D57" s="37" t="s">
        <v>58</v>
      </c>
      <c r="E57" s="69">
        <f>SUM(E58:E60)</f>
        <v>16000</v>
      </c>
      <c r="F57" s="39"/>
      <c r="G57" s="69">
        <f>SUM(G58:G60)</f>
        <v>12000</v>
      </c>
      <c r="H57" s="39"/>
      <c r="I57" s="69">
        <f>SUM(I58:I60)</f>
        <v>1581</v>
      </c>
      <c r="J57" s="39"/>
      <c r="K57" s="43">
        <f t="shared" si="3"/>
        <v>13.2</v>
      </c>
      <c r="L57" s="44"/>
    </row>
    <row r="58" spans="2:12" ht="19.5" customHeight="1">
      <c r="B58" s="114" t="s">
        <v>59</v>
      </c>
      <c r="C58" s="115"/>
      <c r="D58" s="58" t="s">
        <v>60</v>
      </c>
      <c r="E58" s="55">
        <v>10000</v>
      </c>
      <c r="F58" s="59"/>
      <c r="G58" s="54">
        <v>6000</v>
      </c>
      <c r="H58" s="59"/>
      <c r="I58" s="55">
        <v>1581</v>
      </c>
      <c r="J58" s="59"/>
      <c r="K58" s="56">
        <f t="shared" si="3"/>
        <v>26.4</v>
      </c>
      <c r="L58" s="71"/>
    </row>
    <row r="59" spans="2:12" ht="19.5" customHeight="1">
      <c r="B59" s="50">
        <v>7522</v>
      </c>
      <c r="C59" s="115"/>
      <c r="D59" s="58"/>
      <c r="E59" s="55"/>
      <c r="F59" s="59"/>
      <c r="G59" s="40">
        <f t="shared" si="2"/>
        <v>0</v>
      </c>
      <c r="H59" s="59"/>
      <c r="I59" s="55"/>
      <c r="J59" s="59"/>
      <c r="K59" s="43"/>
      <c r="L59" s="71"/>
    </row>
    <row r="60" spans="2:12" ht="19.5" customHeight="1">
      <c r="B60" s="133">
        <v>7529</v>
      </c>
      <c r="C60" s="118"/>
      <c r="D60" s="119" t="s">
        <v>61</v>
      </c>
      <c r="E60" s="120">
        <v>6000</v>
      </c>
      <c r="F60" s="121"/>
      <c r="G60" s="134">
        <f t="shared" si="2"/>
        <v>6000</v>
      </c>
      <c r="H60" s="121"/>
      <c r="I60" s="120">
        <v>0</v>
      </c>
      <c r="J60" s="121"/>
      <c r="K60" s="135">
        <f t="shared" si="3"/>
        <v>0</v>
      </c>
      <c r="L60" s="123"/>
    </row>
    <row r="61" spans="2:12" s="2" customFormat="1" ht="24" customHeight="1">
      <c r="B61" s="35">
        <v>762</v>
      </c>
      <c r="C61" s="46"/>
      <c r="D61" s="47" t="s">
        <v>62</v>
      </c>
      <c r="E61" s="136">
        <f>SUM(E62:E63)</f>
        <v>100</v>
      </c>
      <c r="F61" s="39"/>
      <c r="G61" s="40">
        <f t="shared" si="2"/>
        <v>100</v>
      </c>
      <c r="H61" s="39"/>
      <c r="I61" s="38">
        <f>SUM(I62:I63)</f>
        <v>1</v>
      </c>
      <c r="J61" s="73"/>
      <c r="K61" s="43">
        <f t="shared" si="3"/>
        <v>1</v>
      </c>
      <c r="L61" s="137"/>
    </row>
    <row r="62" spans="2:12" s="63" customFormat="1" ht="19.5" customHeight="1">
      <c r="B62" s="50">
        <v>7621</v>
      </c>
      <c r="C62" s="57"/>
      <c r="D62" s="58" t="s">
        <v>63</v>
      </c>
      <c r="E62" s="55">
        <v>100</v>
      </c>
      <c r="F62" s="59"/>
      <c r="G62" s="54">
        <f t="shared" si="2"/>
        <v>100</v>
      </c>
      <c r="H62" s="59"/>
      <c r="I62" s="55">
        <v>1</v>
      </c>
      <c r="J62" s="59"/>
      <c r="K62" s="56">
        <f t="shared" si="3"/>
        <v>1</v>
      </c>
      <c r="L62" s="62"/>
    </row>
    <row r="63" spans="2:12" s="63" customFormat="1" ht="19.5" customHeight="1">
      <c r="B63" s="50">
        <v>7622</v>
      </c>
      <c r="C63" s="57"/>
      <c r="D63" s="58" t="s">
        <v>64</v>
      </c>
      <c r="E63" s="120"/>
      <c r="F63" s="121"/>
      <c r="G63" s="134">
        <f t="shared" si="2"/>
        <v>0</v>
      </c>
      <c r="H63" s="121"/>
      <c r="I63" s="120"/>
      <c r="J63" s="121"/>
      <c r="K63" s="135"/>
      <c r="L63" s="138"/>
    </row>
    <row r="64" spans="2:12" s="2" customFormat="1" ht="24" customHeight="1">
      <c r="B64" s="139">
        <v>772</v>
      </c>
      <c r="C64" s="140"/>
      <c r="D64" s="141" t="s">
        <v>65</v>
      </c>
      <c r="E64" s="142"/>
      <c r="F64" s="143"/>
      <c r="G64" s="144"/>
      <c r="H64" s="143"/>
      <c r="I64" s="145">
        <v>0</v>
      </c>
      <c r="J64" s="146"/>
      <c r="K64" s="131"/>
      <c r="L64" s="132"/>
    </row>
    <row r="65" spans="2:12" s="2" customFormat="1" ht="30" customHeight="1">
      <c r="B65" s="139">
        <v>740</v>
      </c>
      <c r="C65" s="140"/>
      <c r="D65" s="147" t="s">
        <v>66</v>
      </c>
      <c r="E65" s="148">
        <f>E48+E56+E57+E61</f>
        <v>420040</v>
      </c>
      <c r="F65" s="149"/>
      <c r="G65" s="150">
        <f t="shared" si="2"/>
        <v>420040</v>
      </c>
      <c r="H65" s="149"/>
      <c r="I65" s="148">
        <f>I48+I56+I57+I61+E64</f>
        <v>201506</v>
      </c>
      <c r="J65" s="149"/>
      <c r="K65" s="151">
        <f t="shared" si="3"/>
        <v>48</v>
      </c>
      <c r="L65" s="152"/>
    </row>
    <row r="66" spans="2:12" s="92" customFormat="1" ht="31.5" customHeight="1" thickBot="1">
      <c r="B66" s="153"/>
      <c r="C66" s="154"/>
      <c r="D66" s="155" t="s">
        <v>67</v>
      </c>
      <c r="E66" s="89">
        <f>E65-E42</f>
        <v>1440</v>
      </c>
      <c r="F66" s="88"/>
      <c r="G66" s="87">
        <f t="shared" si="2"/>
        <v>1440</v>
      </c>
      <c r="H66" s="88"/>
      <c r="I66" s="89">
        <f>I65-I42</f>
        <v>14610</v>
      </c>
      <c r="J66" s="88"/>
      <c r="K66" s="90">
        <f t="shared" si="3"/>
        <v>1014.6</v>
      </c>
      <c r="L66" s="156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Runge</dc:creator>
  <cp:keywords/>
  <dc:description/>
  <cp:lastModifiedBy>Runge</cp:lastModifiedBy>
  <cp:lastPrinted>2006-09-22T06:43:14Z</cp:lastPrinted>
  <dcterms:created xsi:type="dcterms:W3CDTF">2006-09-22T06:35:55Z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