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3980" windowHeight="8640" activeTab="0"/>
  </bookViews>
  <sheets>
    <sheet name="Zał. Nr 1" sheetId="1" r:id="rId1"/>
    <sheet name="zał Nr 2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<sst xmlns="http://schemas.openxmlformats.org/spreadsheetml/2006/main" count="67" uniqueCount="55">
  <si>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 xml:space="preserve">Załącznik Nr 1 do Zarządzenia </t>
  </si>
  <si>
    <t>Prognozowane dochody i przychody oraz wydatki i obsługa zadłużenia w latach 2008 - 2013</t>
  </si>
  <si>
    <t>Lp.</t>
  </si>
  <si>
    <t>nazwa</t>
  </si>
  <si>
    <t>Prognozowane dochody</t>
  </si>
  <si>
    <t>Dochody własne</t>
  </si>
  <si>
    <t>*podatki i opłaty lokalne</t>
  </si>
  <si>
    <t>*dochody z mienia kom.</t>
  </si>
  <si>
    <t>*pozostałe dochody</t>
  </si>
  <si>
    <t>Udziały w podatk.państw.</t>
  </si>
  <si>
    <t>*od osób fizycz.</t>
  </si>
  <si>
    <t>*od osób prawnych</t>
  </si>
  <si>
    <t>Subwencje</t>
  </si>
  <si>
    <t>Dotacje zadania zlecone</t>
  </si>
  <si>
    <t>dotacja - zadania własne</t>
  </si>
  <si>
    <t>pozostałe dotacje</t>
  </si>
  <si>
    <t>nadwyżka budżetowa</t>
  </si>
  <si>
    <t>Wydatki</t>
  </si>
  <si>
    <t>wydatki majątkowe</t>
  </si>
  <si>
    <t>spłata kredytów , pożyczek i odsetek oraz poręczenia</t>
  </si>
  <si>
    <t>razem wydatki i spłata zadłużenia i odsetek</t>
  </si>
  <si>
    <t>przychody</t>
  </si>
  <si>
    <t>Prognozowana spłata pożyczek, kredytów , obligacji komunalnych, odsetek  w latach 2008 - 2013</t>
  </si>
  <si>
    <t>stan na 31.12.2007</t>
  </si>
  <si>
    <t>spłata 2008</t>
  </si>
  <si>
    <t>stan na 31.12.2008</t>
  </si>
  <si>
    <t>spłata 2009</t>
  </si>
  <si>
    <t>stan na 31.12.2009</t>
  </si>
  <si>
    <t>stan na 31.12.2010</t>
  </si>
  <si>
    <t>stan na 31.12.2011</t>
  </si>
  <si>
    <t>spłata 2012</t>
  </si>
  <si>
    <t>stan na 31.12.2012</t>
  </si>
  <si>
    <t>spłata 2013</t>
  </si>
  <si>
    <t>obligacje</t>
  </si>
  <si>
    <t>odsetki</t>
  </si>
  <si>
    <t>NFOŚ i GW</t>
  </si>
  <si>
    <t>kan. i oczyszczalnia ścieków EBI</t>
  </si>
  <si>
    <t>pokrycie niedoboru</t>
  </si>
  <si>
    <t>PKO BP  kredyt-niedobór</t>
  </si>
  <si>
    <t>planowane kredyty i pożyczki</t>
  </si>
  <si>
    <t>razem kapitał</t>
  </si>
  <si>
    <t>razem odsetki</t>
  </si>
  <si>
    <t>poręczenia</t>
  </si>
  <si>
    <t>ogółem</t>
  </si>
  <si>
    <t>Nr 135/2007 Burmistrza Trzcianki</t>
  </si>
  <si>
    <t>z dnia 30.10.2008</t>
  </si>
  <si>
    <t xml:space="preserve">wydatki bieżące </t>
  </si>
  <si>
    <t>kredyty i pożyczki</t>
  </si>
  <si>
    <t xml:space="preserve">Załącznik Nr 2 do Zarządzenia </t>
  </si>
  <si>
    <t>spłata 2010</t>
  </si>
  <si>
    <t>spłata  2011</t>
  </si>
  <si>
    <t>stan na 31.12.2013</t>
  </si>
  <si>
    <t>kredyty drogi 2007</t>
  </si>
  <si>
    <t>kredyt SAPARD z EFRW</t>
  </si>
  <si>
    <t>kredyty drogi 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</si>
</sst>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vertical="center" wrapText="1"/>
    </xf>
    <xf numFmtId="1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5" fillId="0" borderId="0" xfId="0" applyFont="1" applyAlignment="1">
      <alignment/>
    </xf>
    <xf numFmtId="3" fontId="43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15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3" fillId="0" borderId="1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10" fontId="43" fillId="0" borderId="0" xfId="0" applyNumberFormat="1" applyFont="1" applyBorder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2" fontId="1" fillId="0" borderId="11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left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8"/>
  <sheetViews>
    <sheetView tabSelected="1" zoomScalePageLayoutView="0" workbookViewId="0" topLeftCell="A1">
      <selection activeCell="L41" sqref="L41"/>
    </sheetView>
  </sheetViews>
  <sheetFormatPr defaultColWidth="9.00390625" defaultRowHeight="12.75"/>
  <cols>
    <col min="1" max="1" width="7.625" style="30" customWidth="1"/>
    <col min="2" max="2" width="22.875" style="30" customWidth="1"/>
    <col min="3" max="8" width="12.75390625" style="30" customWidth="1"/>
    <col min="9" max="10" width="9.125" style="30" customWidth="1"/>
    <col min="11" max="11" width="9.125" style="31" customWidth="1"/>
    <col min="12" max="16384" width="9.125" style="30" customWidth="1"/>
  </cols>
  <sheetData>
    <row r="3" spans="7:8" ht="12">
      <c r="G3" s="32" t="s">
        <v>0</v>
      </c>
      <c r="H3" s="32"/>
    </row>
    <row r="4" spans="7:8" ht="12">
      <c r="G4" s="32" t="s">
        <v>44</v>
      </c>
      <c r="H4" s="32"/>
    </row>
    <row r="5" spans="7:8" ht="12">
      <c r="G5" s="32" t="s">
        <v>45</v>
      </c>
      <c r="H5" s="32"/>
    </row>
    <row r="6" spans="3:6" ht="12">
      <c r="C6" s="33"/>
      <c r="D6" s="33"/>
      <c r="E6" s="33"/>
      <c r="F6" s="33"/>
    </row>
    <row r="7" spans="2:5" ht="12">
      <c r="B7" s="34" t="s">
        <v>1</v>
      </c>
      <c r="C7" s="35"/>
      <c r="D7" s="35"/>
      <c r="E7" s="34"/>
    </row>
    <row r="8" spans="3:4" ht="12">
      <c r="C8" s="33"/>
      <c r="D8" s="33"/>
    </row>
    <row r="9" spans="2:8" ht="12.75" thickBot="1">
      <c r="B9" s="36"/>
      <c r="C9" s="37"/>
      <c r="D9" s="37"/>
      <c r="E9" s="37"/>
      <c r="F9" s="37"/>
      <c r="G9" s="37"/>
      <c r="H9" s="37"/>
    </row>
    <row r="10" spans="1:8" ht="12.75" thickBot="1">
      <c r="A10" s="38" t="s">
        <v>2</v>
      </c>
      <c r="B10" s="39" t="s">
        <v>3</v>
      </c>
      <c r="C10" s="39">
        <v>2008</v>
      </c>
      <c r="D10" s="39">
        <v>2009</v>
      </c>
      <c r="E10" s="39">
        <v>2010</v>
      </c>
      <c r="F10" s="39">
        <v>2011</v>
      </c>
      <c r="G10" s="39">
        <v>2012</v>
      </c>
      <c r="H10" s="40">
        <v>2013</v>
      </c>
    </row>
    <row r="11" spans="1:8" ht="12.75" thickBot="1">
      <c r="A11" s="78" t="s">
        <v>4</v>
      </c>
      <c r="B11" s="79"/>
      <c r="C11" s="41">
        <f aca="true" t="shared" si="0" ref="C11:H11">C12+C16+C19+C20+C21+C22</f>
        <v>58407323</v>
      </c>
      <c r="D11" s="41">
        <f t="shared" si="0"/>
        <v>56590598.18</v>
      </c>
      <c r="E11" s="41">
        <f t="shared" si="0"/>
        <v>57764753.97842</v>
      </c>
      <c r="F11" s="41">
        <f t="shared" si="0"/>
        <v>59279855.32407998</v>
      </c>
      <c r="G11" s="41">
        <f t="shared" si="0"/>
        <v>58653192.52995661</v>
      </c>
      <c r="H11" s="41">
        <f t="shared" si="0"/>
        <v>60110525.80295646</v>
      </c>
    </row>
    <row r="12" spans="1:8" ht="12">
      <c r="A12" s="42">
        <v>1</v>
      </c>
      <c r="B12" s="43" t="s">
        <v>5</v>
      </c>
      <c r="C12" s="44">
        <f aca="true" t="shared" si="1" ref="C12:H12">C13+C14+C15</f>
        <v>21668953</v>
      </c>
      <c r="D12" s="44">
        <f t="shared" si="1"/>
        <v>17629616.18</v>
      </c>
      <c r="E12" s="44">
        <f t="shared" si="1"/>
        <v>18719798.10642</v>
      </c>
      <c r="F12" s="44">
        <f t="shared" si="1"/>
        <v>19058465.54341198</v>
      </c>
      <c r="G12" s="44">
        <f t="shared" si="1"/>
        <v>17207300.11995591</v>
      </c>
      <c r="H12" s="44">
        <f t="shared" si="1"/>
        <v>17389621.827040743</v>
      </c>
    </row>
    <row r="13" spans="1:8" ht="12">
      <c r="A13" s="45"/>
      <c r="B13" s="46" t="s">
        <v>6</v>
      </c>
      <c r="C13" s="47">
        <v>11228686</v>
      </c>
      <c r="D13" s="47">
        <v>11458109</v>
      </c>
      <c r="E13" s="47">
        <f>D13*103%</f>
        <v>11801852.27</v>
      </c>
      <c r="F13" s="47">
        <f>E13*103%</f>
        <v>12155907.8381</v>
      </c>
      <c r="G13" s="47">
        <f>F13*103%</f>
        <v>12520585.073243</v>
      </c>
      <c r="H13" s="47">
        <f>G13*103%</f>
        <v>12896202.62544029</v>
      </c>
    </row>
    <row r="14" spans="1:8" ht="12">
      <c r="A14" s="48"/>
      <c r="B14" s="49" t="s">
        <v>7</v>
      </c>
      <c r="C14" s="47">
        <v>9831358</v>
      </c>
      <c r="D14" s="47">
        <f>3400000+116300+2034120</f>
        <v>5550420</v>
      </c>
      <c r="E14" s="47">
        <f>2900000+1163000+2222058</f>
        <v>6285058</v>
      </c>
      <c r="F14" s="47">
        <f>2700000+1163000+2394645</f>
        <v>6257645</v>
      </c>
      <c r="G14" s="47">
        <f>2500000+1163000+366549</f>
        <v>4029549</v>
      </c>
      <c r="H14" s="47">
        <f>3663000+279984-119217</f>
        <v>3823767</v>
      </c>
    </row>
    <row r="15" spans="1:8" ht="12">
      <c r="A15" s="48"/>
      <c r="B15" s="49" t="s">
        <v>8</v>
      </c>
      <c r="C15" s="50">
        <v>608909</v>
      </c>
      <c r="D15" s="50">
        <f>C15*102%</f>
        <v>621087.18</v>
      </c>
      <c r="E15" s="47">
        <f>D15*101.9%</f>
        <v>632887.8364200002</v>
      </c>
      <c r="F15" s="47">
        <f>E15*101.9%</f>
        <v>644912.7053119802</v>
      </c>
      <c r="G15" s="47">
        <f>F15*101.9%</f>
        <v>657166.046712908</v>
      </c>
      <c r="H15" s="47">
        <f>G15*101.9%</f>
        <v>669652.2016004534</v>
      </c>
    </row>
    <row r="16" spans="1:8" ht="12">
      <c r="A16" s="48">
        <v>2</v>
      </c>
      <c r="B16" s="49" t="s">
        <v>9</v>
      </c>
      <c r="C16" s="50">
        <f aca="true" t="shared" si="2" ref="C16:H16">C17+C18</f>
        <v>9649712</v>
      </c>
      <c r="D16" s="50">
        <f t="shared" si="2"/>
        <v>11017735</v>
      </c>
      <c r="E16" s="50">
        <f t="shared" si="2"/>
        <v>11668929.1</v>
      </c>
      <c r="F16" s="50">
        <f t="shared" si="2"/>
        <v>12325218.5</v>
      </c>
      <c r="G16" s="50">
        <f t="shared" si="2"/>
        <v>13019693.875</v>
      </c>
      <c r="H16" s="50">
        <f t="shared" si="2"/>
        <v>13754607.66875</v>
      </c>
    </row>
    <row r="17" spans="1:8" ht="12">
      <c r="A17" s="48"/>
      <c r="B17" s="49" t="s">
        <v>10</v>
      </c>
      <c r="C17" s="50">
        <v>8709712</v>
      </c>
      <c r="D17" s="50">
        <v>10030735</v>
      </c>
      <c r="E17" s="50">
        <f>D17*106%</f>
        <v>10632579.1</v>
      </c>
      <c r="F17" s="50">
        <v>11237051</v>
      </c>
      <c r="G17" s="50">
        <v>11877118</v>
      </c>
      <c r="H17" s="47">
        <v>12554903</v>
      </c>
    </row>
    <row r="18" spans="1:8" ht="12">
      <c r="A18" s="48"/>
      <c r="B18" s="49" t="s">
        <v>11</v>
      </c>
      <c r="C18" s="50">
        <v>940000</v>
      </c>
      <c r="D18" s="50">
        <f>C18*105%</f>
        <v>987000</v>
      </c>
      <c r="E18" s="50">
        <f>D18*105%</f>
        <v>1036350</v>
      </c>
      <c r="F18" s="50">
        <f>E18*105%</f>
        <v>1088167.5</v>
      </c>
      <c r="G18" s="50">
        <f>F18*105%</f>
        <v>1142575.875</v>
      </c>
      <c r="H18" s="47">
        <f>G18*105%</f>
        <v>1199704.66875</v>
      </c>
    </row>
    <row r="19" spans="1:8" ht="12">
      <c r="A19" s="48">
        <v>3</v>
      </c>
      <c r="B19" s="49" t="s">
        <v>12</v>
      </c>
      <c r="C19" s="50">
        <v>16999752</v>
      </c>
      <c r="D19" s="50">
        <v>19069259</v>
      </c>
      <c r="E19" s="50">
        <v>18333433</v>
      </c>
      <c r="F19" s="50">
        <f aca="true" t="shared" si="3" ref="E19:H22">E19*101.9%</f>
        <v>18681768.227</v>
      </c>
      <c r="G19" s="50">
        <f t="shared" si="3"/>
        <v>19036721.823313005</v>
      </c>
      <c r="H19" s="47">
        <f t="shared" si="3"/>
        <v>19398419.537955955</v>
      </c>
    </row>
    <row r="20" spans="1:8" ht="12">
      <c r="A20" s="48">
        <v>4</v>
      </c>
      <c r="B20" s="49" t="s">
        <v>13</v>
      </c>
      <c r="C20" s="50">
        <v>7495768</v>
      </c>
      <c r="D20" s="50">
        <f>7162800-662998</f>
        <v>6499802</v>
      </c>
      <c r="E20" s="50">
        <f t="shared" si="3"/>
        <v>6623298.238000001</v>
      </c>
      <c r="F20" s="50">
        <f t="shared" si="3"/>
        <v>6749140.904522002</v>
      </c>
      <c r="G20" s="50">
        <f t="shared" si="3"/>
        <v>6877374.581707921</v>
      </c>
      <c r="H20" s="47">
        <f t="shared" si="3"/>
        <v>7008044.698760373</v>
      </c>
    </row>
    <row r="21" spans="1:8" ht="12">
      <c r="A21" s="48">
        <v>5</v>
      </c>
      <c r="B21" s="49" t="s">
        <v>14</v>
      </c>
      <c r="C21" s="50">
        <v>2532038</v>
      </c>
      <c r="D21" s="50">
        <v>2314186</v>
      </c>
      <c r="E21" s="50">
        <f t="shared" si="3"/>
        <v>2358155.5340000005</v>
      </c>
      <c r="F21" s="50">
        <f t="shared" si="3"/>
        <v>2402960.4891460007</v>
      </c>
      <c r="G21" s="50">
        <f t="shared" si="3"/>
        <v>2448616.738439775</v>
      </c>
      <c r="H21" s="47">
        <f t="shared" si="3"/>
        <v>2495140.456470131</v>
      </c>
    </row>
    <row r="22" spans="1:8" ht="12">
      <c r="A22" s="48">
        <v>6</v>
      </c>
      <c r="B22" s="49" t="s">
        <v>15</v>
      </c>
      <c r="C22" s="50">
        <v>61100</v>
      </c>
      <c r="D22" s="50">
        <v>60000</v>
      </c>
      <c r="E22" s="50">
        <f t="shared" si="3"/>
        <v>61140.00000000001</v>
      </c>
      <c r="F22" s="50">
        <f t="shared" si="3"/>
        <v>62301.66000000002</v>
      </c>
      <c r="G22" s="50">
        <f t="shared" si="3"/>
        <v>63485.391540000026</v>
      </c>
      <c r="H22" s="47">
        <f t="shared" si="3"/>
        <v>64691.61397926004</v>
      </c>
    </row>
    <row r="23" spans="1:9" ht="12">
      <c r="A23" s="51"/>
      <c r="B23" s="52" t="s">
        <v>17</v>
      </c>
      <c r="C23" s="37">
        <f aca="true" t="shared" si="4" ref="C23:H23">C24+C25</f>
        <v>65236684</v>
      </c>
      <c r="D23" s="37">
        <f t="shared" si="4"/>
        <v>52452598</v>
      </c>
      <c r="E23" s="37">
        <f t="shared" si="4"/>
        <v>54845827</v>
      </c>
      <c r="F23" s="37">
        <f t="shared" si="4"/>
        <v>57039855</v>
      </c>
      <c r="G23" s="37">
        <f t="shared" si="4"/>
        <v>59571772</v>
      </c>
      <c r="H23" s="37">
        <f t="shared" si="4"/>
        <v>61274526</v>
      </c>
      <c r="I23" s="53"/>
    </row>
    <row r="24" spans="1:8" ht="12">
      <c r="A24" s="54">
        <v>1</v>
      </c>
      <c r="B24" s="49" t="s">
        <v>46</v>
      </c>
      <c r="C24" s="50">
        <v>49514158</v>
      </c>
      <c r="D24" s="50">
        <v>44665001</v>
      </c>
      <c r="E24" s="50">
        <v>45405498</v>
      </c>
      <c r="F24" s="50">
        <v>45592580</v>
      </c>
      <c r="G24" s="50">
        <v>45800515</v>
      </c>
      <c r="H24" s="50">
        <v>45942747</v>
      </c>
    </row>
    <row r="25" spans="1:8" ht="12">
      <c r="A25" s="54">
        <v>2</v>
      </c>
      <c r="B25" s="49" t="s">
        <v>18</v>
      </c>
      <c r="C25" s="50">
        <v>15722526</v>
      </c>
      <c r="D25" s="50">
        <v>7787597</v>
      </c>
      <c r="E25" s="50">
        <v>9440329</v>
      </c>
      <c r="F25" s="50">
        <v>11447275</v>
      </c>
      <c r="G25" s="50">
        <v>13771257</v>
      </c>
      <c r="H25" s="50">
        <v>15331779</v>
      </c>
    </row>
    <row r="26" spans="1:8" ht="24">
      <c r="A26" s="55">
        <v>3</v>
      </c>
      <c r="B26" s="46" t="s">
        <v>19</v>
      </c>
      <c r="C26" s="56">
        <v>4193960</v>
      </c>
      <c r="D26" s="56">
        <v>5838000</v>
      </c>
      <c r="E26" s="56">
        <v>4618927</v>
      </c>
      <c r="F26" s="56">
        <v>3940000</v>
      </c>
      <c r="G26" s="56">
        <v>781421</v>
      </c>
      <c r="H26" s="56">
        <v>536000</v>
      </c>
    </row>
    <row r="27" spans="1:8" ht="24">
      <c r="A27" s="57"/>
      <c r="B27" s="58" t="s">
        <v>20</v>
      </c>
      <c r="C27" s="59">
        <f aca="true" t="shared" si="5" ref="C27:H27">C24+C25+C26</f>
        <v>69430644</v>
      </c>
      <c r="D27" s="59">
        <f t="shared" si="5"/>
        <v>58290598</v>
      </c>
      <c r="E27" s="59">
        <f t="shared" si="5"/>
        <v>59464754</v>
      </c>
      <c r="F27" s="59">
        <f t="shared" si="5"/>
        <v>60979855</v>
      </c>
      <c r="G27" s="59">
        <f t="shared" si="5"/>
        <v>60353193</v>
      </c>
      <c r="H27" s="59">
        <f t="shared" si="5"/>
        <v>61810526</v>
      </c>
    </row>
    <row r="28" spans="1:8" ht="12">
      <c r="A28" s="60"/>
      <c r="B28" s="61" t="s">
        <v>21</v>
      </c>
      <c r="C28" s="62">
        <f>C29+C30</f>
        <v>11023321</v>
      </c>
      <c r="D28" s="62">
        <f>D29+D30</f>
        <v>1700000</v>
      </c>
      <c r="E28" s="62">
        <v>1700000</v>
      </c>
      <c r="F28" s="62">
        <v>1700000</v>
      </c>
      <c r="G28" s="62">
        <v>1700000</v>
      </c>
      <c r="H28" s="62">
        <v>1700000</v>
      </c>
    </row>
    <row r="29" spans="1:8" ht="12">
      <c r="A29" s="63"/>
      <c r="B29" s="63" t="s">
        <v>16</v>
      </c>
      <c r="C29" s="64">
        <v>1441900</v>
      </c>
      <c r="D29" s="64"/>
      <c r="E29" s="64"/>
      <c r="F29" s="64"/>
      <c r="G29" s="64"/>
      <c r="H29" s="64"/>
    </row>
    <row r="30" spans="1:8" ht="12">
      <c r="A30" s="63"/>
      <c r="B30" s="63" t="s">
        <v>47</v>
      </c>
      <c r="C30" s="64">
        <v>9581421</v>
      </c>
      <c r="D30" s="64">
        <v>1700000</v>
      </c>
      <c r="E30" s="64">
        <v>1700000</v>
      </c>
      <c r="F30" s="64">
        <v>1700000</v>
      </c>
      <c r="G30" s="64">
        <v>1700000</v>
      </c>
      <c r="H30" s="64">
        <v>1700000</v>
      </c>
    </row>
    <row r="31" spans="1:8" ht="12">
      <c r="A31" s="65"/>
      <c r="B31" s="65"/>
      <c r="C31" s="66"/>
      <c r="D31" s="66"/>
      <c r="E31" s="66"/>
      <c r="F31" s="66"/>
      <c r="G31" s="66"/>
      <c r="H31" s="66"/>
    </row>
    <row r="32" spans="1:8" ht="12">
      <c r="A32" s="65"/>
      <c r="B32" s="65"/>
      <c r="C32" s="66"/>
      <c r="D32" s="66"/>
      <c r="E32" s="66"/>
      <c r="F32" s="66"/>
      <c r="G32" s="66"/>
      <c r="H32" s="66"/>
    </row>
    <row r="33" spans="1:8" ht="12">
      <c r="A33" s="65"/>
      <c r="B33" s="65"/>
      <c r="C33" s="67"/>
      <c r="D33" s="67"/>
      <c r="E33" s="67"/>
      <c r="F33" s="67"/>
      <c r="G33" s="67"/>
      <c r="H33" s="67"/>
    </row>
    <row r="34" spans="1:8" ht="12">
      <c r="A34" s="65"/>
      <c r="B34" s="65"/>
      <c r="C34" s="66"/>
      <c r="D34" s="66"/>
      <c r="E34" s="66"/>
      <c r="F34" s="66"/>
      <c r="G34" s="66"/>
      <c r="H34" s="66"/>
    </row>
    <row r="35" spans="1:8" ht="12">
      <c r="A35" s="65"/>
      <c r="B35" s="65"/>
      <c r="C35" s="66"/>
      <c r="D35" s="66"/>
      <c r="E35" s="66"/>
      <c r="F35" s="66"/>
      <c r="G35" s="66"/>
      <c r="H35" s="66"/>
    </row>
    <row r="36" spans="1:8" ht="12">
      <c r="A36" s="65"/>
      <c r="B36" s="65"/>
      <c r="C36" s="66"/>
      <c r="D36" s="66"/>
      <c r="E36" s="66"/>
      <c r="F36" s="66"/>
      <c r="G36" s="66"/>
      <c r="H36" s="66"/>
    </row>
    <row r="37" spans="1:8" ht="12">
      <c r="A37" s="65"/>
      <c r="B37" s="65"/>
      <c r="C37" s="66"/>
      <c r="D37" s="66"/>
      <c r="E37" s="66"/>
      <c r="F37" s="66"/>
      <c r="G37" s="66"/>
      <c r="H37" s="66"/>
    </row>
    <row r="38" spans="1:8" ht="12">
      <c r="A38" s="65"/>
      <c r="B38" s="65"/>
      <c r="C38" s="66"/>
      <c r="D38" s="66"/>
      <c r="E38" s="66"/>
      <c r="F38" s="66"/>
      <c r="G38" s="66"/>
      <c r="H38" s="66"/>
    </row>
    <row r="39" spans="1:8" ht="12">
      <c r="A39" s="65"/>
      <c r="B39" s="65"/>
      <c r="C39" s="66"/>
      <c r="D39" s="66"/>
      <c r="E39" s="66"/>
      <c r="F39" s="66"/>
      <c r="G39" s="66"/>
      <c r="H39" s="66"/>
    </row>
    <row r="40" spans="1:8" ht="12">
      <c r="A40" s="65"/>
      <c r="B40" s="65"/>
      <c r="C40" s="66"/>
      <c r="D40" s="66"/>
      <c r="E40" s="66"/>
      <c r="F40" s="66"/>
      <c r="G40" s="66"/>
      <c r="H40" s="66"/>
    </row>
    <row r="43" spans="2:8" ht="12">
      <c r="B43" s="31"/>
      <c r="C43" s="31"/>
      <c r="D43" s="31"/>
      <c r="E43" s="31"/>
      <c r="F43" s="68"/>
      <c r="G43" s="31"/>
      <c r="H43" s="31"/>
    </row>
    <row r="44" spans="2:6" ht="12">
      <c r="B44" s="31"/>
      <c r="C44" s="31"/>
      <c r="D44" s="31"/>
      <c r="E44" s="31"/>
      <c r="F44" s="31"/>
    </row>
    <row r="45" spans="2:6" ht="12">
      <c r="B45" s="31"/>
      <c r="C45" s="31"/>
      <c r="D45" s="31"/>
      <c r="E45" s="31"/>
      <c r="F45" s="31"/>
    </row>
    <row r="46" spans="2:11" s="69" customFormat="1" ht="11.25">
      <c r="B46" s="68"/>
      <c r="C46" s="68"/>
      <c r="D46" s="68"/>
      <c r="E46" s="68"/>
      <c r="F46" s="68"/>
      <c r="G46" s="68"/>
      <c r="H46" s="68"/>
      <c r="K46" s="68"/>
    </row>
    <row r="48" spans="4:8" ht="12">
      <c r="D48" s="31"/>
      <c r="E48" s="31"/>
      <c r="F48" s="68"/>
      <c r="G48" s="68"/>
      <c r="H48" s="68"/>
    </row>
    <row r="51" s="31" customFormat="1" ht="12"/>
    <row r="52" s="31" customFormat="1" ht="12"/>
    <row r="53" s="31" customFormat="1" ht="12"/>
    <row r="54" s="31" customFormat="1" ht="12"/>
    <row r="55" s="31" customFormat="1" ht="12"/>
    <row r="56" s="31" customFormat="1" ht="12"/>
    <row r="57" s="31" customFormat="1" ht="12"/>
    <row r="58" s="31" customFormat="1" ht="12"/>
    <row r="59" s="31" customFormat="1" ht="12"/>
    <row r="60" s="31" customFormat="1" ht="12"/>
    <row r="61" s="31" customFormat="1" ht="12"/>
    <row r="62" s="31" customFormat="1" ht="12"/>
    <row r="63" s="31" customFormat="1" ht="12"/>
    <row r="64" s="31" customFormat="1" ht="12"/>
    <row r="65" s="31" customFormat="1" ht="12"/>
    <row r="66" s="31" customFormat="1" ht="12"/>
    <row r="67" s="31" customFormat="1" ht="12"/>
    <row r="68" s="31" customFormat="1" ht="12"/>
    <row r="69" s="31" customFormat="1" ht="12"/>
    <row r="70" s="31" customFormat="1" ht="12"/>
  </sheetData>
  <sheetProtection/>
  <mergeCells count="1">
    <mergeCell ref="A11:B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Q11" sqref="Q11"/>
    </sheetView>
  </sheetViews>
  <sheetFormatPr defaultColWidth="9.00390625" defaultRowHeight="12.75"/>
  <cols>
    <col min="1" max="1" width="5.375" style="0" customWidth="1"/>
    <col min="2" max="2" width="21.375" style="0" customWidth="1"/>
    <col min="9" max="9" width="9.125" style="0" customWidth="1"/>
  </cols>
  <sheetData>
    <row r="1" spans="13:15" ht="12.75">
      <c r="M1" s="32" t="s">
        <v>48</v>
      </c>
      <c r="N1" s="32"/>
      <c r="O1" s="30"/>
    </row>
    <row r="2" spans="13:15" ht="12.75">
      <c r="M2" s="32" t="s">
        <v>44</v>
      </c>
      <c r="N2" s="32"/>
      <c r="O2" s="30"/>
    </row>
    <row r="3" spans="13:15" ht="12.75">
      <c r="M3" s="32" t="s">
        <v>45</v>
      </c>
      <c r="N3" s="32"/>
      <c r="O3" s="30"/>
    </row>
    <row r="4" spans="1:17" ht="12.75">
      <c r="A4" s="10"/>
      <c r="B4" s="10"/>
      <c r="C4" s="10"/>
      <c r="D4" s="10"/>
      <c r="E4" s="14" t="s">
        <v>22</v>
      </c>
      <c r="F4" s="12"/>
      <c r="G4" s="10"/>
      <c r="H4" s="10"/>
      <c r="I4" s="10"/>
      <c r="J4" s="10"/>
      <c r="K4" s="10"/>
      <c r="L4" s="2"/>
      <c r="M4" s="1"/>
      <c r="N4" s="2"/>
      <c r="O4" s="2"/>
      <c r="P4" s="2"/>
      <c r="Q4" s="10"/>
    </row>
    <row r="5" spans="1:17" ht="13.5" thickBot="1">
      <c r="A5" s="8"/>
      <c r="B5" s="15"/>
      <c r="C5" s="15"/>
      <c r="D5" s="15"/>
      <c r="E5" s="16"/>
      <c r="F5" s="9"/>
      <c r="G5" s="9"/>
      <c r="H5" s="9"/>
      <c r="I5" s="9"/>
      <c r="J5" s="9"/>
      <c r="K5" s="2"/>
      <c r="L5" s="2"/>
      <c r="M5" s="9"/>
      <c r="N5" s="9"/>
      <c r="O5" s="9"/>
      <c r="P5" s="9"/>
      <c r="Q5" s="10"/>
    </row>
    <row r="6" spans="1:17" ht="22.5">
      <c r="A6" s="3" t="s">
        <v>2</v>
      </c>
      <c r="B6" s="17" t="s">
        <v>3</v>
      </c>
      <c r="C6" s="17" t="s">
        <v>23</v>
      </c>
      <c r="D6" s="17" t="s">
        <v>24</v>
      </c>
      <c r="E6" s="70" t="s">
        <v>25</v>
      </c>
      <c r="F6" s="18" t="s">
        <v>26</v>
      </c>
      <c r="G6" s="71" t="s">
        <v>27</v>
      </c>
      <c r="H6" s="71" t="s">
        <v>49</v>
      </c>
      <c r="I6" s="71" t="s">
        <v>28</v>
      </c>
      <c r="J6" s="71" t="s">
        <v>50</v>
      </c>
      <c r="K6" s="71" t="s">
        <v>29</v>
      </c>
      <c r="L6" s="72" t="s">
        <v>30</v>
      </c>
      <c r="M6" s="71" t="s">
        <v>31</v>
      </c>
      <c r="N6" s="72" t="s">
        <v>32</v>
      </c>
      <c r="O6" s="72" t="s">
        <v>51</v>
      </c>
      <c r="P6" s="73"/>
      <c r="Q6" s="10"/>
    </row>
    <row r="7" spans="1:17" ht="12.75">
      <c r="A7" s="7">
        <v>1</v>
      </c>
      <c r="B7" s="4" t="s">
        <v>33</v>
      </c>
      <c r="C7" s="27">
        <v>2400000</v>
      </c>
      <c r="D7" s="74">
        <v>1950000</v>
      </c>
      <c r="E7" s="5">
        <v>450000</v>
      </c>
      <c r="F7" s="5">
        <v>450000</v>
      </c>
      <c r="G7" s="5">
        <f>E7-F7</f>
        <v>0</v>
      </c>
      <c r="H7" s="5"/>
      <c r="I7" s="5">
        <v>0</v>
      </c>
      <c r="J7" s="5"/>
      <c r="K7" s="5">
        <v>0</v>
      </c>
      <c r="L7" s="5"/>
      <c r="M7" s="19">
        <v>0</v>
      </c>
      <c r="N7" s="5"/>
      <c r="O7" s="5">
        <v>0</v>
      </c>
      <c r="P7" s="2"/>
      <c r="Q7" s="10"/>
    </row>
    <row r="8" spans="1:17" ht="12.75">
      <c r="A8" s="7"/>
      <c r="B8" s="20" t="s">
        <v>34</v>
      </c>
      <c r="C8" s="27"/>
      <c r="D8" s="74">
        <v>123449</v>
      </c>
      <c r="E8" s="5">
        <v>0</v>
      </c>
      <c r="F8" s="5">
        <v>29753</v>
      </c>
      <c r="G8" s="5">
        <v>0</v>
      </c>
      <c r="H8" s="5"/>
      <c r="I8" s="5">
        <v>0</v>
      </c>
      <c r="J8" s="5"/>
      <c r="K8" s="5">
        <v>0</v>
      </c>
      <c r="L8" s="5"/>
      <c r="M8" s="19">
        <v>0</v>
      </c>
      <c r="N8" s="5"/>
      <c r="O8" s="5">
        <v>0</v>
      </c>
      <c r="P8" s="2"/>
      <c r="Q8" s="10"/>
    </row>
    <row r="9" spans="1:17" ht="12.75">
      <c r="A9" s="7">
        <v>2</v>
      </c>
      <c r="B9" s="21" t="s">
        <v>35</v>
      </c>
      <c r="C9" s="27">
        <v>3016000</v>
      </c>
      <c r="D9" s="74">
        <v>480000</v>
      </c>
      <c r="E9" s="5">
        <v>2536000</v>
      </c>
      <c r="F9" s="5">
        <v>500000</v>
      </c>
      <c r="G9" s="5">
        <f>E9-F9</f>
        <v>2036000</v>
      </c>
      <c r="H9" s="5">
        <v>500000</v>
      </c>
      <c r="I9" s="5">
        <f>G9-H9</f>
        <v>1536000</v>
      </c>
      <c r="J9" s="5">
        <v>500000</v>
      </c>
      <c r="K9" s="5">
        <f>I9-J9</f>
        <v>1036000</v>
      </c>
      <c r="L9" s="5">
        <v>500000</v>
      </c>
      <c r="M9" s="19">
        <f>K9-L9</f>
        <v>536000</v>
      </c>
      <c r="N9" s="5">
        <v>536000</v>
      </c>
      <c r="O9" s="5">
        <f>M9-N9</f>
        <v>0</v>
      </c>
      <c r="P9" s="2"/>
      <c r="Q9" s="10"/>
    </row>
    <row r="10" spans="1:17" ht="12.75">
      <c r="A10" s="7"/>
      <c r="B10" s="20" t="s">
        <v>34</v>
      </c>
      <c r="C10" s="27"/>
      <c r="D10" s="74">
        <v>14216</v>
      </c>
      <c r="E10" s="5"/>
      <c r="F10" s="5">
        <v>11267</v>
      </c>
      <c r="G10" s="5">
        <v>0</v>
      </c>
      <c r="H10" s="5">
        <v>9783</v>
      </c>
      <c r="I10" s="5">
        <v>0</v>
      </c>
      <c r="J10" s="5">
        <v>7208</v>
      </c>
      <c r="K10" s="5">
        <v>0</v>
      </c>
      <c r="L10" s="5">
        <v>4606</v>
      </c>
      <c r="M10" s="19"/>
      <c r="N10" s="5">
        <v>1917</v>
      </c>
      <c r="O10" s="5">
        <v>0</v>
      </c>
      <c r="P10" s="2"/>
      <c r="Q10" s="10"/>
    </row>
    <row r="11" spans="1:17" ht="12.75">
      <c r="A11" s="7">
        <v>3</v>
      </c>
      <c r="B11" s="21" t="s">
        <v>36</v>
      </c>
      <c r="C11" s="27">
        <v>2830000</v>
      </c>
      <c r="D11" s="74">
        <v>500000</v>
      </c>
      <c r="E11" s="5">
        <v>2330000</v>
      </c>
      <c r="F11" s="5">
        <v>1000000</v>
      </c>
      <c r="G11" s="5">
        <f>E11-F11</f>
        <v>1330000</v>
      </c>
      <c r="H11" s="5">
        <v>1000000</v>
      </c>
      <c r="I11" s="5">
        <f>G11-H11</f>
        <v>330000</v>
      </c>
      <c r="J11" s="5">
        <v>330000</v>
      </c>
      <c r="K11" s="5"/>
      <c r="L11" s="5"/>
      <c r="M11" s="19">
        <v>0</v>
      </c>
      <c r="N11" s="5"/>
      <c r="O11" s="5"/>
      <c r="P11" s="2"/>
      <c r="Q11" s="10"/>
    </row>
    <row r="12" spans="1:17" ht="12.75">
      <c r="A12" s="7"/>
      <c r="B12" s="20" t="s">
        <v>34</v>
      </c>
      <c r="C12" s="27"/>
      <c r="D12" s="74">
        <v>154397</v>
      </c>
      <c r="E12" s="5"/>
      <c r="F12" s="5">
        <v>130225</v>
      </c>
      <c r="G12" s="5"/>
      <c r="H12" s="5">
        <v>100538</v>
      </c>
      <c r="I12" s="5"/>
      <c r="J12" s="5">
        <v>33586</v>
      </c>
      <c r="K12" s="5"/>
      <c r="L12" s="5"/>
      <c r="M12" s="19">
        <v>0</v>
      </c>
      <c r="N12" s="5"/>
      <c r="O12" s="5"/>
      <c r="P12" s="2"/>
      <c r="Q12" s="10"/>
    </row>
    <row r="13" spans="1:17" ht="12.75">
      <c r="A13" s="22">
        <v>4</v>
      </c>
      <c r="B13" s="23" t="s">
        <v>52</v>
      </c>
      <c r="C13" s="75">
        <v>409927</v>
      </c>
      <c r="D13" s="76">
        <v>193000</v>
      </c>
      <c r="E13" s="24">
        <v>216927</v>
      </c>
      <c r="F13" s="24">
        <v>193000</v>
      </c>
      <c r="G13" s="24">
        <f>E13-F13</f>
        <v>23927</v>
      </c>
      <c r="H13" s="24">
        <v>23927</v>
      </c>
      <c r="I13" s="24">
        <f>G13-H13</f>
        <v>0</v>
      </c>
      <c r="J13" s="24"/>
      <c r="K13" s="24"/>
      <c r="L13" s="24"/>
      <c r="M13" s="25"/>
      <c r="N13" s="24"/>
      <c r="O13" s="24"/>
      <c r="P13" s="73"/>
      <c r="Q13" s="10"/>
    </row>
    <row r="14" spans="1:17" ht="12.75">
      <c r="A14" s="22"/>
      <c r="B14" s="26" t="s">
        <v>34</v>
      </c>
      <c r="C14" s="75"/>
      <c r="D14" s="76">
        <v>14850</v>
      </c>
      <c r="E14" s="24"/>
      <c r="F14" s="24">
        <v>8256</v>
      </c>
      <c r="G14" s="24"/>
      <c r="H14" s="24">
        <v>658</v>
      </c>
      <c r="I14" s="24"/>
      <c r="J14" s="24"/>
      <c r="K14" s="24"/>
      <c r="L14" s="24"/>
      <c r="M14" s="25"/>
      <c r="N14" s="24"/>
      <c r="O14" s="24"/>
      <c r="P14" s="73"/>
      <c r="Q14" s="10"/>
    </row>
    <row r="15" spans="1:17" ht="12.75">
      <c r="A15" s="22">
        <v>5</v>
      </c>
      <c r="B15" s="23" t="s">
        <v>38</v>
      </c>
      <c r="C15" s="75">
        <v>1400000</v>
      </c>
      <c r="D15" s="76">
        <v>800000</v>
      </c>
      <c r="E15" s="24">
        <v>600000</v>
      </c>
      <c r="F15" s="24">
        <v>600000</v>
      </c>
      <c r="G15" s="24">
        <v>0</v>
      </c>
      <c r="H15" s="24">
        <v>0</v>
      </c>
      <c r="I15" s="24">
        <f>G15-H15</f>
        <v>0</v>
      </c>
      <c r="J15" s="24">
        <v>0</v>
      </c>
      <c r="K15" s="24"/>
      <c r="L15" s="24"/>
      <c r="M15" s="25"/>
      <c r="N15" s="24"/>
      <c r="O15" s="24"/>
      <c r="P15" s="73"/>
      <c r="Q15" s="10"/>
    </row>
    <row r="16" spans="1:17" ht="12.75">
      <c r="A16" s="22"/>
      <c r="B16" s="23" t="s">
        <v>34</v>
      </c>
      <c r="C16" s="75"/>
      <c r="D16" s="76">
        <v>66120</v>
      </c>
      <c r="E16" s="24"/>
      <c r="F16" s="24">
        <v>20225</v>
      </c>
      <c r="G16" s="24"/>
      <c r="H16" s="24"/>
      <c r="I16" s="24"/>
      <c r="J16" s="24"/>
      <c r="K16" s="24"/>
      <c r="L16" s="24"/>
      <c r="M16" s="25"/>
      <c r="N16" s="24"/>
      <c r="O16" s="24"/>
      <c r="P16" s="73"/>
      <c r="Q16" s="10"/>
    </row>
    <row r="17" spans="1:17" ht="12.75">
      <c r="A17" s="22">
        <v>6</v>
      </c>
      <c r="B17" s="23" t="s">
        <v>53</v>
      </c>
      <c r="C17" s="75">
        <v>100000</v>
      </c>
      <c r="D17" s="76">
        <v>100000</v>
      </c>
      <c r="E17" s="24">
        <v>0</v>
      </c>
      <c r="F17" s="24"/>
      <c r="G17" s="24"/>
      <c r="H17" s="24"/>
      <c r="I17" s="24"/>
      <c r="J17" s="24"/>
      <c r="K17" s="24"/>
      <c r="L17" s="24"/>
      <c r="M17" s="25"/>
      <c r="N17" s="24"/>
      <c r="O17" s="24"/>
      <c r="P17" s="73"/>
      <c r="Q17" s="10"/>
    </row>
    <row r="18" spans="1:17" ht="12.75">
      <c r="A18" s="22"/>
      <c r="B18" s="23"/>
      <c r="C18" s="75"/>
      <c r="D18" s="76">
        <v>2600</v>
      </c>
      <c r="E18" s="24"/>
      <c r="F18" s="24"/>
      <c r="G18" s="24"/>
      <c r="H18" s="24"/>
      <c r="I18" s="24"/>
      <c r="J18" s="24"/>
      <c r="K18" s="24"/>
      <c r="L18" s="24"/>
      <c r="M18" s="25"/>
      <c r="N18" s="24"/>
      <c r="O18" s="24"/>
      <c r="P18" s="73"/>
      <c r="Q18" s="10"/>
    </row>
    <row r="19" spans="1:17" ht="12.75">
      <c r="A19" s="22"/>
      <c r="B19" s="23" t="s">
        <v>53</v>
      </c>
      <c r="C19" s="75">
        <v>100000</v>
      </c>
      <c r="D19" s="76">
        <v>100000</v>
      </c>
      <c r="E19" s="24">
        <v>0</v>
      </c>
      <c r="F19" s="24"/>
      <c r="G19" s="24"/>
      <c r="H19" s="24"/>
      <c r="I19" s="24"/>
      <c r="J19" s="24"/>
      <c r="K19" s="24"/>
      <c r="L19" s="24"/>
      <c r="M19" s="25"/>
      <c r="N19" s="24"/>
      <c r="O19" s="24"/>
      <c r="P19" s="73"/>
      <c r="Q19" s="10"/>
    </row>
    <row r="20" spans="1:17" ht="12.75">
      <c r="A20" s="22"/>
      <c r="B20" s="26" t="s">
        <v>34</v>
      </c>
      <c r="C20" s="75"/>
      <c r="D20" s="76">
        <v>2600</v>
      </c>
      <c r="E20" s="24"/>
      <c r="F20" s="24"/>
      <c r="G20" s="24"/>
      <c r="H20" s="24">
        <v>0</v>
      </c>
      <c r="I20" s="24"/>
      <c r="J20" s="24">
        <v>0</v>
      </c>
      <c r="K20" s="24"/>
      <c r="L20" s="24"/>
      <c r="M20" s="25"/>
      <c r="N20" s="24"/>
      <c r="O20" s="24"/>
      <c r="P20" s="73"/>
      <c r="Q20" s="10"/>
    </row>
    <row r="21" spans="1:17" ht="12.75">
      <c r="A21" s="22">
        <v>6</v>
      </c>
      <c r="B21" s="26" t="s">
        <v>54</v>
      </c>
      <c r="C21" s="75"/>
      <c r="D21" s="76"/>
      <c r="E21" s="24">
        <v>1950000</v>
      </c>
      <c r="F21" s="24">
        <v>645000</v>
      </c>
      <c r="G21" s="24">
        <f>E21-F21</f>
        <v>1305000</v>
      </c>
      <c r="H21" s="24">
        <v>645000</v>
      </c>
      <c r="I21" s="24">
        <f>G21-H21</f>
        <v>660000</v>
      </c>
      <c r="J21" s="24">
        <v>660000</v>
      </c>
      <c r="K21" s="24">
        <v>0</v>
      </c>
      <c r="L21" s="24"/>
      <c r="M21" s="25"/>
      <c r="N21" s="24"/>
      <c r="O21" s="24"/>
      <c r="P21" s="73"/>
      <c r="Q21" s="10"/>
    </row>
    <row r="22" spans="1:17" ht="12.75">
      <c r="A22" s="22"/>
      <c r="B22" s="26" t="s">
        <v>34</v>
      </c>
      <c r="C22" s="75"/>
      <c r="D22" s="76"/>
      <c r="E22" s="24"/>
      <c r="F22" s="24">
        <v>103703</v>
      </c>
      <c r="G22" s="24"/>
      <c r="H22" s="24">
        <v>68405</v>
      </c>
      <c r="I22" s="24"/>
      <c r="J22" s="24">
        <v>33037</v>
      </c>
      <c r="K22" s="24"/>
      <c r="L22" s="24"/>
      <c r="M22" s="25"/>
      <c r="N22" s="24"/>
      <c r="O22" s="24"/>
      <c r="P22" s="73"/>
      <c r="Q22" s="10"/>
    </row>
    <row r="23" spans="1:17" ht="12.75">
      <c r="A23" s="22">
        <v>7</v>
      </c>
      <c r="B23" s="26" t="s">
        <v>37</v>
      </c>
      <c r="C23" s="75">
        <v>70960</v>
      </c>
      <c r="D23" s="76">
        <v>70960</v>
      </c>
      <c r="E23" s="24"/>
      <c r="F23" s="24"/>
      <c r="G23" s="24"/>
      <c r="H23" s="24"/>
      <c r="I23" s="24"/>
      <c r="J23" s="24"/>
      <c r="K23" s="24"/>
      <c r="L23" s="24"/>
      <c r="M23" s="25"/>
      <c r="N23" s="24"/>
      <c r="O23" s="24"/>
      <c r="P23" s="73"/>
      <c r="Q23" s="10"/>
    </row>
    <row r="24" spans="1:17" ht="12.75">
      <c r="A24" s="22"/>
      <c r="B24" s="26"/>
      <c r="C24" s="75"/>
      <c r="D24" s="76">
        <v>380</v>
      </c>
      <c r="E24" s="24"/>
      <c r="F24" s="24"/>
      <c r="G24" s="24"/>
      <c r="H24" s="24"/>
      <c r="I24" s="24"/>
      <c r="J24" s="24"/>
      <c r="K24" s="24"/>
      <c r="L24" s="24"/>
      <c r="M24" s="25"/>
      <c r="N24" s="24"/>
      <c r="O24" s="24"/>
      <c r="P24" s="73"/>
      <c r="Q24" s="10"/>
    </row>
    <row r="25" spans="1:17" ht="22.5">
      <c r="A25" s="22">
        <v>8</v>
      </c>
      <c r="B25" s="23" t="s">
        <v>39</v>
      </c>
      <c r="C25" s="75"/>
      <c r="D25" s="76"/>
      <c r="E25" s="24">
        <v>7631421</v>
      </c>
      <c r="F25" s="24">
        <v>2450000</v>
      </c>
      <c r="G25" s="24">
        <f>E25-F25</f>
        <v>5181421</v>
      </c>
      <c r="H25" s="24">
        <v>2450000</v>
      </c>
      <c r="I25" s="24">
        <f>G25-H25</f>
        <v>2731421</v>
      </c>
      <c r="J25" s="24">
        <v>2450000</v>
      </c>
      <c r="K25" s="24">
        <f>I25-J25</f>
        <v>281421</v>
      </c>
      <c r="L25" s="24">
        <v>281421</v>
      </c>
      <c r="M25" s="24"/>
      <c r="N25" s="24"/>
      <c r="O25" s="24">
        <v>0</v>
      </c>
      <c r="P25" s="73"/>
      <c r="Q25" s="10"/>
    </row>
    <row r="26" spans="1:17" ht="12.75">
      <c r="A26" s="22"/>
      <c r="B26" s="26" t="s">
        <v>34</v>
      </c>
      <c r="C26" s="75"/>
      <c r="D26" s="76">
        <v>46388</v>
      </c>
      <c r="E26" s="24"/>
      <c r="F26" s="24">
        <v>423720</v>
      </c>
      <c r="G26" s="24"/>
      <c r="H26" s="24">
        <v>362699</v>
      </c>
      <c r="I26" s="24">
        <v>0</v>
      </c>
      <c r="J26" s="24">
        <v>191199</v>
      </c>
      <c r="K26" s="24"/>
      <c r="L26" s="24">
        <v>19699</v>
      </c>
      <c r="M26" s="24"/>
      <c r="N26" s="24">
        <v>0</v>
      </c>
      <c r="O26" s="24"/>
      <c r="P26" s="73"/>
      <c r="Q26" s="10"/>
    </row>
    <row r="27" spans="1:17" ht="12.75">
      <c r="A27" s="27"/>
      <c r="B27" s="28" t="s">
        <v>40</v>
      </c>
      <c r="C27" s="27">
        <f>C7+C9+C11+C13+C15+C17+C19+C23</f>
        <v>10326887</v>
      </c>
      <c r="D27" s="27">
        <f>D7+D9+D11+D13+D15+D17+D19+D23</f>
        <v>4193960</v>
      </c>
      <c r="E27" s="5">
        <f>E7+E9+E11+E13+E15+E21+E25</f>
        <v>15714348</v>
      </c>
      <c r="F27" s="5">
        <f aca="true" t="shared" si="0" ref="F27:K27">F7+F9+F11+F13+F15+F21+F25</f>
        <v>5838000</v>
      </c>
      <c r="G27" s="5">
        <f t="shared" si="0"/>
        <v>9876348</v>
      </c>
      <c r="H27" s="5">
        <f t="shared" si="0"/>
        <v>4618927</v>
      </c>
      <c r="I27" s="5">
        <f t="shared" si="0"/>
        <v>5257421</v>
      </c>
      <c r="J27" s="5">
        <f t="shared" si="0"/>
        <v>3940000</v>
      </c>
      <c r="K27" s="5">
        <f t="shared" si="0"/>
        <v>1317421</v>
      </c>
      <c r="L27" s="5">
        <f>L7+L9+L11+L13+L15+L21+L25</f>
        <v>781421</v>
      </c>
      <c r="M27" s="5">
        <f>M7+M9+M11+M13+M15+M21</f>
        <v>536000</v>
      </c>
      <c r="N27" s="5">
        <f>N7+N9+N11+N13+N15+N21</f>
        <v>536000</v>
      </c>
      <c r="O27" s="5">
        <f>O7+O9+O11+O13+O15+O21</f>
        <v>0</v>
      </c>
      <c r="P27" s="2"/>
      <c r="Q27" s="10"/>
    </row>
    <row r="28" spans="1:17" ht="12.75">
      <c r="A28" s="7"/>
      <c r="B28" s="21" t="s">
        <v>41</v>
      </c>
      <c r="C28" s="27"/>
      <c r="D28" s="74">
        <f>D8+D10+D12+D14+D16+D18+D20+D24+D26</f>
        <v>425000</v>
      </c>
      <c r="E28" s="5">
        <f>E8+E10+E12+E14+E20+E22+E26</f>
        <v>0</v>
      </c>
      <c r="F28" s="5">
        <f aca="true" t="shared" si="1" ref="F28:N28">F8+F10+F12+F14+F20+F22+F26</f>
        <v>706924</v>
      </c>
      <c r="G28" s="5">
        <f t="shared" si="1"/>
        <v>0</v>
      </c>
      <c r="H28" s="5">
        <f t="shared" si="1"/>
        <v>542083</v>
      </c>
      <c r="I28" s="5">
        <f t="shared" si="1"/>
        <v>0</v>
      </c>
      <c r="J28" s="5">
        <f t="shared" si="1"/>
        <v>265030</v>
      </c>
      <c r="K28" s="5">
        <f t="shared" si="1"/>
        <v>0</v>
      </c>
      <c r="L28" s="5">
        <f t="shared" si="1"/>
        <v>24305</v>
      </c>
      <c r="M28" s="5">
        <f t="shared" si="1"/>
        <v>0</v>
      </c>
      <c r="N28" s="5">
        <f t="shared" si="1"/>
        <v>1917</v>
      </c>
      <c r="O28" s="5"/>
      <c r="P28" s="2"/>
      <c r="Q28" s="10"/>
    </row>
    <row r="29" spans="1:17" ht="12.75">
      <c r="A29" s="7"/>
      <c r="B29" s="21" t="s">
        <v>42</v>
      </c>
      <c r="C29" s="27"/>
      <c r="D29" s="74">
        <v>117300</v>
      </c>
      <c r="E29" s="5"/>
      <c r="F29" s="5">
        <v>117300</v>
      </c>
      <c r="G29" s="5"/>
      <c r="H29" s="5">
        <v>117300</v>
      </c>
      <c r="I29" s="5"/>
      <c r="J29" s="5">
        <v>117300</v>
      </c>
      <c r="K29" s="5"/>
      <c r="L29" s="5">
        <v>117300</v>
      </c>
      <c r="M29" s="19"/>
      <c r="N29" s="5">
        <v>117300</v>
      </c>
      <c r="O29" s="5"/>
      <c r="P29" s="2"/>
      <c r="Q29" s="10"/>
    </row>
    <row r="30" spans="1:17" ht="12.75">
      <c r="A30" s="7"/>
      <c r="B30" s="21" t="s">
        <v>43</v>
      </c>
      <c r="C30" s="27">
        <f>C7+C9+C11+C13+C15+C17+C19+C23</f>
        <v>10326887</v>
      </c>
      <c r="D30" s="74">
        <f>D27+D28+D29</f>
        <v>4736260</v>
      </c>
      <c r="E30" s="5">
        <f>E27+E28</f>
        <v>15714348</v>
      </c>
      <c r="F30" s="5">
        <f>F27+F28+F29</f>
        <v>6662224</v>
      </c>
      <c r="G30" s="5">
        <f>G27+G28</f>
        <v>9876348</v>
      </c>
      <c r="H30" s="5">
        <f>H27+H28+H29</f>
        <v>5278310</v>
      </c>
      <c r="I30" s="5">
        <f>I27+I28</f>
        <v>5257421</v>
      </c>
      <c r="J30" s="5">
        <f>J27+J28+J29</f>
        <v>4322330</v>
      </c>
      <c r="K30" s="5">
        <f>K27+K28</f>
        <v>1317421</v>
      </c>
      <c r="L30" s="5">
        <f>L27+L28+L29</f>
        <v>923026</v>
      </c>
      <c r="M30" s="5">
        <f>M27+M28</f>
        <v>536000</v>
      </c>
      <c r="N30" s="5">
        <f>N27+N28+N29</f>
        <v>655217</v>
      </c>
      <c r="O30" s="5">
        <f>O27+O28</f>
        <v>0</v>
      </c>
      <c r="P30" s="2"/>
      <c r="Q30" s="10"/>
    </row>
    <row r="31" spans="1:17" ht="12.75">
      <c r="A31" s="6"/>
      <c r="B31" s="29"/>
      <c r="C31" s="29"/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0"/>
    </row>
    <row r="32" spans="1:17" ht="12.75">
      <c r="A32" s="6"/>
      <c r="B32" s="29"/>
      <c r="C32" s="29"/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0"/>
    </row>
    <row r="33" spans="1:17" ht="12.75">
      <c r="A33" s="6"/>
      <c r="B33" s="29"/>
      <c r="C33" s="29"/>
      <c r="D33" s="7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0"/>
    </row>
    <row r="34" spans="1:17" ht="12.75">
      <c r="A34" s="6"/>
      <c r="B34" s="29"/>
      <c r="C34" s="29"/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0"/>
    </row>
    <row r="35" spans="1:17" ht="12.75">
      <c r="A35" s="6"/>
      <c r="B35" s="29"/>
      <c r="C35" s="29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0"/>
    </row>
    <row r="36" spans="1:17" ht="12.75">
      <c r="A36" s="10"/>
      <c r="B36" s="10"/>
      <c r="C36" s="10"/>
      <c r="D36" s="10"/>
      <c r="E36" s="11"/>
      <c r="F36" s="12"/>
      <c r="G36" s="10"/>
      <c r="H36" s="10"/>
      <c r="I36" s="10"/>
      <c r="J36" s="10"/>
      <c r="K36" s="10"/>
      <c r="L36" s="10"/>
      <c r="M36" s="10"/>
      <c r="N36" s="13"/>
      <c r="O36" s="13"/>
      <c r="P36" s="13"/>
      <c r="Q36" s="10"/>
    </row>
    <row r="37" spans="1:17" ht="12.75">
      <c r="A37" s="10"/>
      <c r="B37" s="10"/>
      <c r="C37" s="10"/>
      <c r="D37" s="10"/>
      <c r="E37" s="11"/>
      <c r="F37" s="12"/>
      <c r="G37" s="10"/>
      <c r="H37" s="10"/>
      <c r="I37" s="10"/>
      <c r="J37" s="10"/>
      <c r="K37" s="10"/>
      <c r="L37" s="10"/>
      <c r="M37" s="10"/>
      <c r="N37" s="13"/>
      <c r="O37" s="13"/>
      <c r="P37" s="13"/>
      <c r="Q37" s="10"/>
    </row>
    <row r="38" spans="1:17" ht="12.75">
      <c r="A38" s="10"/>
      <c r="B38" s="10"/>
      <c r="C38" s="10"/>
      <c r="D38" s="10"/>
      <c r="E38" s="11"/>
      <c r="F38" s="12"/>
      <c r="G38" s="10"/>
      <c r="H38" s="10"/>
      <c r="I38" s="10"/>
      <c r="J38" s="10"/>
      <c r="K38" s="10"/>
      <c r="L38" s="10"/>
      <c r="M38" s="10"/>
      <c r="N38" s="13"/>
      <c r="O38" s="13"/>
      <c r="P38" s="13"/>
      <c r="Q38" s="10"/>
    </row>
    <row r="39" spans="1:17" ht="12.75">
      <c r="A39" s="10"/>
      <c r="B39" s="10"/>
      <c r="C39" s="10"/>
      <c r="D39" s="10"/>
      <c r="E39" s="11"/>
      <c r="F39" s="12"/>
      <c r="G39" s="10"/>
      <c r="H39" s="10"/>
      <c r="I39" s="10"/>
      <c r="J39" s="10"/>
      <c r="K39" s="10"/>
      <c r="L39" s="10"/>
      <c r="M39" s="10"/>
      <c r="N39" s="13"/>
      <c r="O39" s="13"/>
      <c r="P39" s="13"/>
      <c r="Q39" s="10"/>
    </row>
    <row r="40" spans="1:17" ht="12.75">
      <c r="A40" s="10"/>
      <c r="B40" s="10"/>
      <c r="C40" s="10"/>
      <c r="D40" s="10"/>
      <c r="E40" s="11"/>
      <c r="F40" s="12"/>
      <c r="G40" s="10"/>
      <c r="H40" s="10"/>
      <c r="I40" s="10"/>
      <c r="J40" s="10"/>
      <c r="K40" s="10"/>
      <c r="L40" s="10"/>
      <c r="M40" s="10"/>
      <c r="N40" s="13"/>
      <c r="O40" s="13"/>
      <c r="P40" s="13"/>
      <c r="Q40" s="10"/>
    </row>
    <row r="41" spans="1:17" ht="12.75">
      <c r="A41" s="10"/>
      <c r="B41" s="10"/>
      <c r="C41" s="10"/>
      <c r="D41" s="10"/>
      <c r="E41" s="11"/>
      <c r="F41" s="12"/>
      <c r="G41" s="10"/>
      <c r="H41" s="10"/>
      <c r="I41" s="10"/>
      <c r="J41" s="10"/>
      <c r="K41" s="10"/>
      <c r="L41" s="10"/>
      <c r="M41" s="10"/>
      <c r="N41" s="13"/>
      <c r="O41" s="13"/>
      <c r="P41" s="13"/>
      <c r="Q41" s="10"/>
    </row>
    <row r="42" spans="1:17" ht="12.75">
      <c r="A42" s="10"/>
      <c r="B42" s="10"/>
      <c r="C42" s="10"/>
      <c r="D42" s="10"/>
      <c r="E42" s="11"/>
      <c r="F42" s="12"/>
      <c r="G42" s="10"/>
      <c r="H42" s="10"/>
      <c r="I42" s="10"/>
      <c r="J42" s="10"/>
      <c r="K42" s="10"/>
      <c r="L42" s="10"/>
      <c r="M42" s="10"/>
      <c r="N42" s="13"/>
      <c r="O42" s="13"/>
      <c r="P42" s="13"/>
      <c r="Q42" s="10"/>
    </row>
    <row r="43" spans="1:17" ht="12.75">
      <c r="A43" s="10"/>
      <c r="B43" s="10"/>
      <c r="C43" s="10"/>
      <c r="D43" s="10"/>
      <c r="E43" s="11"/>
      <c r="F43" s="12"/>
      <c r="G43" s="10"/>
      <c r="H43" s="10"/>
      <c r="I43" s="10"/>
      <c r="J43" s="10"/>
      <c r="K43" s="10"/>
      <c r="L43" s="10"/>
      <c r="M43" s="10"/>
      <c r="N43" s="13"/>
      <c r="O43" s="13"/>
      <c r="P43" s="13"/>
      <c r="Q43" s="10"/>
    </row>
    <row r="44" spans="1:17" ht="12.75">
      <c r="A44" s="10"/>
      <c r="B44" s="10"/>
      <c r="C44" s="10"/>
      <c r="D44" s="10"/>
      <c r="E44" s="11"/>
      <c r="F44" s="12"/>
      <c r="G44" s="10"/>
      <c r="H44" s="10"/>
      <c r="I44" s="10"/>
      <c r="J44" s="10"/>
      <c r="K44" s="10"/>
      <c r="L44" s="10"/>
      <c r="M44" s="10"/>
      <c r="N44" s="13"/>
      <c r="O44" s="13"/>
      <c r="P44" s="13"/>
      <c r="Q44" s="10"/>
    </row>
    <row r="45" spans="1:17" ht="12.75">
      <c r="A45" s="10"/>
      <c r="B45" s="10"/>
      <c r="C45" s="10"/>
      <c r="D45" s="10"/>
      <c r="E45" s="11"/>
      <c r="F45" s="12"/>
      <c r="G45" s="10"/>
      <c r="H45" s="10"/>
      <c r="I45" s="10"/>
      <c r="J45" s="10"/>
      <c r="K45" s="10"/>
      <c r="L45" s="10"/>
      <c r="M45" s="10"/>
      <c r="N45" s="13"/>
      <c r="O45" s="13"/>
      <c r="P45" s="13"/>
      <c r="Q45" s="10"/>
    </row>
    <row r="46" spans="1:17" ht="12.75">
      <c r="A46" s="10"/>
      <c r="B46" s="10"/>
      <c r="C46" s="10"/>
      <c r="D46" s="10"/>
      <c r="E46" s="11"/>
      <c r="F46" s="12"/>
      <c r="G46" s="10"/>
      <c r="H46" s="10"/>
      <c r="I46" s="10"/>
      <c r="J46" s="10"/>
      <c r="K46" s="10"/>
      <c r="L46" s="10"/>
      <c r="M46" s="10"/>
      <c r="N46" s="13"/>
      <c r="O46" s="13"/>
      <c r="P46" s="13"/>
      <c r="Q46" s="10"/>
    </row>
    <row r="47" spans="1:17" ht="12.75">
      <c r="A47" s="10"/>
      <c r="B47" s="10"/>
      <c r="C47" s="10"/>
      <c r="D47" s="10"/>
      <c r="E47" s="11"/>
      <c r="F47" s="12"/>
      <c r="G47" s="10"/>
      <c r="H47" s="10"/>
      <c r="I47" s="10"/>
      <c r="J47" s="10"/>
      <c r="K47" s="10"/>
      <c r="L47" s="10"/>
      <c r="M47" s="10"/>
      <c r="N47" s="13"/>
      <c r="O47" s="13"/>
      <c r="P47" s="13"/>
      <c r="Q47" s="10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Trzcianki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 Niedzwiedzka</dc:creator>
  <cp:keywords/>
  <dc:description/>
  <cp:lastModifiedBy>TOMEK</cp:lastModifiedBy>
  <cp:lastPrinted>2008-01-09T13:26:51Z</cp:lastPrinted>
  <dcterms:created xsi:type="dcterms:W3CDTF">2008-01-09T13:22:23Z</dcterms:created>
  <dcterms:modified xsi:type="dcterms:W3CDTF">2008-11-13T17:10:21Z</dcterms:modified>
  <cp:category/>
  <cp:version/>
  <cp:contentType/>
  <cp:contentStatus/>
</cp:coreProperties>
</file>