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firstSheet="1" activeTab="1"/>
  </bookViews>
  <sheets>
    <sheet name="wydatki - organ zm.21.03" sheetId="1" r:id="rId1"/>
    <sheet name="zał. nr 1 " sheetId="2" r:id="rId2"/>
  </sheets>
  <definedNames>
    <definedName name="_xlnm.Print_Titles" localSheetId="0">'wydatki - organ zm.21.03'!$8:$8</definedName>
    <definedName name="_xlnm.Print_Titles" localSheetId="1">'zał. nr 1 '!$6:$6</definedName>
  </definedNames>
  <calcPr fullCalcOnLoad="1"/>
</workbook>
</file>

<file path=xl/sharedStrings.xml><?xml version="1.0" encoding="utf-8"?>
<sst xmlns="http://schemas.openxmlformats.org/spreadsheetml/2006/main" count="591" uniqueCount="191">
  <si>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</si>
  <si>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</si>
  <si>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</si>
  <si>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</si>
  <si>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</si>
  <si>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</si>
  <si>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</si>
  <si>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</si>
  <si>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</si>
  <si>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</si>
  <si>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710</t>
  </si>
  <si>
    <t>cmentarze</t>
  </si>
  <si>
    <t>podatek od nieruchomości</t>
  </si>
  <si>
    <t>758</t>
  </si>
  <si>
    <t>Różne rozliczenia</t>
  </si>
  <si>
    <t>szkoły podstawowe</t>
  </si>
  <si>
    <t>gimnazja</t>
  </si>
  <si>
    <t>Ochrona zdrowia</t>
  </si>
  <si>
    <t>przeciwdziałanie alkoholizmowi</t>
  </si>
  <si>
    <t>dodatki mieszkaniowe</t>
  </si>
  <si>
    <t>Edukacyjna opieka wychowawcza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</si>
  <si>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</si>
  <si>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</si>
  <si>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</si>
  <si>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</si>
  <si>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</si>
  <si>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</si>
  <si>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</si>
  <si>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</si>
  <si>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</si>
  <si>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</si>
  <si>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</si>
  <si>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</si>
  <si>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</si>
  <si>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</si>
  <si>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</si>
  <si>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</si>
  <si>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</si>
  <si>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</si>
  <si>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</si>
  <si>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</si>
  <si>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</si>
  <si>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</si>
  <si>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</si>
  <si>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</si>
  <si>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</si>
  <si>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</si>
  <si>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</si>
  <si>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</si>
  <si>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</si>
  <si>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różne opłaty i składki</t>
  </si>
  <si>
    <t>zakup energii</t>
  </si>
  <si>
    <t>wydatki na zakupy inwestycyjne jednostek budżetowych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</si>
  <si>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</si>
  <si>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</si>
  <si>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</si>
  <si>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</si>
  <si>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</si>
  <si>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</si>
  <si>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</si>
  <si>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</si>
  <si>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</si>
  <si>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</si>
  <si>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</si>
  <si>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</si>
  <si>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</si>
  <si>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</si>
  <si>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</si>
  <si>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</si>
  <si>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</si>
  <si>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</si>
  <si>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</si>
  <si>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</si>
  <si>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</si>
  <si>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</si>
  <si>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</si>
  <si>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</si>
  <si>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</si>
  <si>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</si>
  <si>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</si>
  <si>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</si>
  <si>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</si>
  <si>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</si>
  <si>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</si>
  <si>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</si>
  <si>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</si>
  <si>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</si>
  <si>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</si>
  <si>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</si>
  <si>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</si>
  <si>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</si>
  <si>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</si>
  <si>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</si>
  <si>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</si>
  <si>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</si>
  <si>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</si>
  <si>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>opłaty na rzecz budżetu państwa</t>
  </si>
  <si>
    <t>dokształcanie i doskonalenie nauczycieli</t>
  </si>
  <si>
    <t>gospodarka gruntami i nieruchomościami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</si>
  <si>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</si>
  <si>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</si>
  <si>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</si>
  <si>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85295</t>
  </si>
  <si>
    <t>kolonie i obozy  oraz inne formy wypoczynku dzieci i młodzieży szkolnej, a także szkolenia młodzieży</t>
  </si>
  <si>
    <t>zakup środków żywności</t>
  </si>
  <si>
    <t>Towarzystwa budownictwa społecznego</t>
  </si>
  <si>
    <t xml:space="preserve">dotacja podmiotowa z budżetu dla niepublicznej jednostki systemu oświaty </t>
  </si>
  <si>
    <t>składki na ubezpieczenie zdrowotne opłacane za osoby pobierające niektóre świadczenia z pomocy społecznej oraz niektóre świadczenia rodzinne</t>
  </si>
  <si>
    <t>Pomoc społeczna</t>
  </si>
  <si>
    <t>dotacja podmiotowa z budżetu dla samorządowej instytucji kultury</t>
  </si>
  <si>
    <t>wynagrodzenia bezosobowe</t>
  </si>
  <si>
    <t>wynagrodzenie bezosobowe</t>
  </si>
  <si>
    <t>instytucje kultury fizycznej</t>
  </si>
  <si>
    <t>różne jednostki obsługi gospodarki mieszkaniowej</t>
  </si>
  <si>
    <t>oddziały przedszkolne w szkołach podstawowych</t>
  </si>
  <si>
    <t>świadczenia rodzinne, zaliczka alimentacyjna oraz składki na ubezpieczenia emerytalne i rentowe z ubezpieczenia społecznego</t>
  </si>
  <si>
    <t>dotacja przedmiotowa z budżetu dla jednostek nie zaliczanych do sektora finansów publicznych</t>
  </si>
  <si>
    <t>zwalczanie narkomanii</t>
  </si>
  <si>
    <t>zakup usług obejmujących wykonanie ekspertyz, analiz i opinii</t>
  </si>
  <si>
    <t>wydatki na zakup i objęcie akcji, wniesienie wkładów do spółek prawa handlowego oraz na uzupełnienie funduszy statutowych banków państwowych i innych instytucji finansowych</t>
  </si>
  <si>
    <t xml:space="preserve">pomoc materialna dla uczniów </t>
  </si>
  <si>
    <t>stypendia dla uczniów</t>
  </si>
  <si>
    <t>obiekty sportowe</t>
  </si>
  <si>
    <t>rezerwa na inwestycje i zakupy inwestycyjne</t>
  </si>
  <si>
    <t>01038</t>
  </si>
  <si>
    <t>Rozwój obszarów wiejskich</t>
  </si>
  <si>
    <t>zakup usłyg dostępu do sieci internet</t>
  </si>
  <si>
    <t>020</t>
  </si>
  <si>
    <t>02095</t>
  </si>
  <si>
    <t>Leśnictwo</t>
  </si>
  <si>
    <t>opłaty za administrowanie i czynsze za budynki, lokale i pomieszczenia garażowe</t>
  </si>
  <si>
    <t>zmiana</t>
  </si>
  <si>
    <t>plan po
 zmianach</t>
  </si>
  <si>
    <t xml:space="preserve">Plan finansowy budżetu gminy Trzcianka jako organu finansowego na 2008 rok </t>
  </si>
  <si>
    <t>dotacja celowa z budżetu dla jednostek dofinansowanie zadań zleconych do realizacji stowarzyszeniom</t>
  </si>
  <si>
    <t>dotacja celowa z budżetu na finansowanie lub dofinansowanie zadań zleconych do realizacji pozostałym jednostkom niezaliczanym do sektora finansów publicznych</t>
  </si>
  <si>
    <t xml:space="preserve">Załącznik </t>
  </si>
  <si>
    <t>do Zarządzenia nr 31/08</t>
  </si>
  <si>
    <t xml:space="preserve">Burmistrza Trzcianki </t>
  </si>
  <si>
    <t>z dnia 27 lutego 2008 r.</t>
  </si>
  <si>
    <t xml:space="preserve">plan </t>
  </si>
  <si>
    <t>z dnia 17 marca 2008 r.</t>
  </si>
  <si>
    <t>zakup matariałów i wyposażenia</t>
  </si>
  <si>
    <t>do Zarządzenia nr 36/08</t>
  </si>
  <si>
    <t>Załącznik nr 1</t>
  </si>
  <si>
    <t>do Zarządzenia nr 41/08</t>
  </si>
  <si>
    <t>z dnia 31 marca 2008 r.</t>
  </si>
  <si>
    <t>szkolenia pracowników niebędących członkami służby cywilnej</t>
  </si>
  <si>
    <t>do Zarządzenia nr 51/08</t>
  </si>
  <si>
    <t>do Zarządzenia nr 60/08</t>
  </si>
  <si>
    <t>z dnia 12 maja 2008 r.</t>
  </si>
  <si>
    <t>z dnia 31marca 2008 r.</t>
  </si>
  <si>
    <t>kary i odszkodowania wypłacane na rzecz osób fizycznych</t>
  </si>
  <si>
    <t>dotacja celowa na pomoc finansową udzielaną między jednostkami samorządu terytorialnego na dofinansowanie własnych zadań bieżacych</t>
  </si>
  <si>
    <t>Pozostałe zadania w zakresie polityki społecznej</t>
  </si>
  <si>
    <t>rehabilitacja zawodowa i społeczna</t>
  </si>
  <si>
    <t>do Zarządzenia nr 70/08</t>
  </si>
  <si>
    <t>z dnia 3 czerwca 2008 r.</t>
  </si>
  <si>
    <t>01095</t>
  </si>
  <si>
    <t>zakup materiałów papierniczych do sprzętu drukarskiego i urządzeń kserograficznych</t>
  </si>
  <si>
    <t>pozostał działalność</t>
  </si>
  <si>
    <t>dotacja celowa na pomoc finansową udzieloną między jednostkami samorządu terytorialnego na dofinansowanie własnych zadań inwestycyjnych i zakupów inwestycyjnych</t>
  </si>
  <si>
    <t>placówki wychowania pozaszkolnego</t>
  </si>
  <si>
    <t>wydatki na zakup i objęcie akcji , wniesienie wkładów do spółek prawa handlowego oraz na uzupełnienie funduszy statutowych bankó państwowych i innych instytucji finansowych</t>
  </si>
  <si>
    <t>wydatki na zakupy inwestycyjne</t>
  </si>
  <si>
    <t>drogi publiczne wojewódzkie</t>
  </si>
  <si>
    <t>do Zarządzenia nr 82/08</t>
  </si>
  <si>
    <t>z dnia 30 czerwca 2008 r.</t>
  </si>
  <si>
    <t>01041</t>
  </si>
  <si>
    <t>Program Rozwoju Obszarów Wiejskich 2007-2013</t>
  </si>
  <si>
    <t>do Zarządzenia nr 118/08</t>
  </si>
  <si>
    <t>z dnia 16 września 2008 r.</t>
  </si>
  <si>
    <t>drogi publiczne powiatowe</t>
  </si>
  <si>
    <t>dotacja podmiotowa z budżetu dla publicznej jednostki systemu oświaty prowadzonej przez osobę prawną inną niż jednostka samorządu terytorialnego lub inną osobę fizyczną</t>
  </si>
  <si>
    <t>do Zarządzenia nr 128/08</t>
  </si>
  <si>
    <t>dopłaty w spółkach prawa handlowego</t>
  </si>
  <si>
    <t>szkolenia pracowników niebędących członkami korpusu służby cywilnej</t>
  </si>
  <si>
    <t>zakup akcesoriów komputerowych, w tym programów i licencji</t>
  </si>
  <si>
    <t>ochrona zabytków i opieka nad zabytkami</t>
  </si>
  <si>
    <t>dotacje celowe z buidżetu na finansowanie lub dofinansowanie prac remontowych lub konserwatorskich obiektów zabytkowych, przekazane jednostkom niezaliczonym do sektora finansów publicznych</t>
  </si>
  <si>
    <t>z dnia 20 października 2008 r.</t>
  </si>
  <si>
    <t>do Zarządzenia nr 141/08</t>
  </si>
  <si>
    <t>z dnia 18 listopada 2008 r.</t>
  </si>
  <si>
    <t>zakup usług zdrowotnych</t>
  </si>
  <si>
    <t>zakupm usług pozostałych</t>
  </si>
  <si>
    <t>opłaty z tytułu zakupu usług telekomunikacyjnych telefonii komórkowej</t>
  </si>
  <si>
    <t>pozostałe odsetki</t>
  </si>
  <si>
    <t>do Zarządzenia nr 154/08</t>
  </si>
  <si>
    <t>z dnia 9 grudnia 2008 r.</t>
  </si>
  <si>
    <t>do Zarządzenia nr 159/08</t>
  </si>
  <si>
    <t>z dnia 19 grudnia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</si>
</sst>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3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1"/>
  <sheetViews>
    <sheetView zoomScalePageLayoutView="0" workbookViewId="0" topLeftCell="A1">
      <pane xSplit="4" ySplit="8" topLeftCell="K16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175" sqref="L175"/>
    </sheetView>
  </sheetViews>
  <sheetFormatPr defaultColWidth="9.00390625" defaultRowHeight="12.75"/>
  <cols>
    <col min="1" max="1" width="6.75390625" style="2" customWidth="1"/>
    <col min="2" max="2" width="7.25390625" style="2" bestFit="1" customWidth="1"/>
    <col min="3" max="3" width="4.375" style="2" bestFit="1" customWidth="1"/>
    <col min="4" max="4" width="34.875" style="2" bestFit="1" customWidth="1"/>
    <col min="5" max="5" width="12.25390625" style="11" bestFit="1" customWidth="1"/>
    <col min="6" max="6" width="18.00390625" style="11" bestFit="1" customWidth="1"/>
    <col min="7" max="7" width="12.25390625" style="11" bestFit="1" customWidth="1"/>
    <col min="8" max="8" width="18.00390625" style="11" bestFit="1" customWidth="1"/>
    <col min="9" max="13" width="12.25390625" style="11" customWidth="1"/>
  </cols>
  <sheetData>
    <row r="1" spans="1:13" ht="12.75">
      <c r="A1" s="43"/>
      <c r="B1" s="43"/>
      <c r="C1" s="43"/>
      <c r="D1" s="43"/>
      <c r="E1" s="21"/>
      <c r="F1" s="21" t="s">
        <v>136</v>
      </c>
      <c r="G1" s="21"/>
      <c r="H1" s="21" t="s">
        <v>136</v>
      </c>
      <c r="I1" s="21"/>
      <c r="J1" s="21" t="s">
        <v>144</v>
      </c>
      <c r="K1" s="21"/>
      <c r="L1" s="21" t="s">
        <v>144</v>
      </c>
      <c r="M1" s="21"/>
    </row>
    <row r="2" spans="1:13" ht="12.75">
      <c r="A2" s="43"/>
      <c r="B2" s="43"/>
      <c r="C2" s="43"/>
      <c r="D2" s="43"/>
      <c r="E2" s="21"/>
      <c r="F2" s="21" t="s">
        <v>137</v>
      </c>
      <c r="G2" s="21"/>
      <c r="H2" s="21" t="s">
        <v>143</v>
      </c>
      <c r="I2" s="21"/>
      <c r="J2" s="21" t="s">
        <v>145</v>
      </c>
      <c r="K2" s="21"/>
      <c r="L2" s="21" t="s">
        <v>148</v>
      </c>
      <c r="M2" s="21"/>
    </row>
    <row r="3" spans="1:13" ht="12.75">
      <c r="A3" s="43"/>
      <c r="B3" s="43"/>
      <c r="C3" s="43"/>
      <c r="D3" s="43"/>
      <c r="E3" s="21"/>
      <c r="F3" s="21" t="s">
        <v>138</v>
      </c>
      <c r="G3" s="21"/>
      <c r="H3" s="21" t="s">
        <v>138</v>
      </c>
      <c r="I3" s="21"/>
      <c r="J3" s="21" t="s">
        <v>138</v>
      </c>
      <c r="K3" s="21"/>
      <c r="L3" s="21" t="s">
        <v>138</v>
      </c>
      <c r="M3" s="21"/>
    </row>
    <row r="4" spans="1:13" ht="12.75">
      <c r="A4" s="43"/>
      <c r="B4" s="43"/>
      <c r="C4" s="43"/>
      <c r="D4" s="43"/>
      <c r="E4" s="21"/>
      <c r="F4" s="21" t="s">
        <v>139</v>
      </c>
      <c r="G4" s="21"/>
      <c r="H4" s="21" t="s">
        <v>141</v>
      </c>
      <c r="I4" s="21"/>
      <c r="J4" s="21" t="s">
        <v>146</v>
      </c>
      <c r="K4" s="21"/>
      <c r="L4" s="21" t="s">
        <v>146</v>
      </c>
      <c r="M4" s="21"/>
    </row>
    <row r="5" spans="1:13" ht="12.75">
      <c r="A5" s="43"/>
      <c r="B5" s="43"/>
      <c r="C5" s="43"/>
      <c r="D5" s="43"/>
      <c r="E5" s="42"/>
      <c r="F5" s="42"/>
      <c r="G5" s="42"/>
      <c r="H5" s="42"/>
      <c r="I5" s="42"/>
      <c r="J5" s="42"/>
      <c r="K5" s="42"/>
      <c r="L5" s="42"/>
      <c r="M5" s="42"/>
    </row>
    <row r="6" spans="1:13" ht="21" customHeight="1">
      <c r="A6" s="51" t="s">
        <v>133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2.75">
      <c r="A7" s="6"/>
      <c r="B7" s="6"/>
      <c r="C7" s="6"/>
      <c r="D7" s="44"/>
      <c r="E7" s="46"/>
      <c r="F7" s="46"/>
      <c r="G7" s="46"/>
      <c r="H7" s="46"/>
      <c r="I7" s="46"/>
      <c r="J7" s="46"/>
      <c r="K7" s="46"/>
      <c r="L7" s="46"/>
      <c r="M7" s="46"/>
    </row>
    <row r="8" spans="1:13" s="2" customFormat="1" ht="35.25" customHeight="1">
      <c r="A8" s="14" t="s">
        <v>0</v>
      </c>
      <c r="B8" s="14" t="s">
        <v>1</v>
      </c>
      <c r="C8" s="14" t="s">
        <v>2</v>
      </c>
      <c r="D8" s="14" t="s">
        <v>3</v>
      </c>
      <c r="E8" s="48" t="s">
        <v>95</v>
      </c>
      <c r="F8" s="48" t="s">
        <v>131</v>
      </c>
      <c r="G8" s="48" t="s">
        <v>140</v>
      </c>
      <c r="H8" s="48" t="s">
        <v>131</v>
      </c>
      <c r="I8" s="48" t="s">
        <v>140</v>
      </c>
      <c r="J8" s="48" t="s">
        <v>131</v>
      </c>
      <c r="K8" s="48" t="s">
        <v>132</v>
      </c>
      <c r="L8" s="48" t="s">
        <v>131</v>
      </c>
      <c r="M8" s="48" t="s">
        <v>132</v>
      </c>
    </row>
    <row r="9" spans="1:13" s="4" customFormat="1" ht="19.5" customHeight="1">
      <c r="A9" s="12" t="s">
        <v>4</v>
      </c>
      <c r="B9" s="22"/>
      <c r="C9" s="23"/>
      <c r="D9" s="15" t="s">
        <v>5</v>
      </c>
      <c r="E9" s="16">
        <f>SUM(E10,E12)</f>
        <v>308700</v>
      </c>
      <c r="F9" s="16">
        <f>SUM(F10,F12)</f>
        <v>0</v>
      </c>
      <c r="G9" s="16">
        <f aca="true" t="shared" si="0" ref="G9:G41">SUM(E9:F9)</f>
        <v>308700</v>
      </c>
      <c r="H9" s="16">
        <f>SUM(H10,H12)</f>
        <v>0</v>
      </c>
      <c r="I9" s="16">
        <f aca="true" t="shared" si="1" ref="I9:I41">SUM(G9:H9)</f>
        <v>308700</v>
      </c>
      <c r="J9" s="16">
        <f>SUM(J10,J12)</f>
        <v>0</v>
      </c>
      <c r="K9" s="16">
        <f aca="true" t="shared" si="2" ref="K9:K74">SUM(I9:J9)</f>
        <v>308700</v>
      </c>
      <c r="L9" s="16">
        <f>SUM(L10,L12)</f>
        <v>0</v>
      </c>
      <c r="M9" s="16">
        <f aca="true" t="shared" si="3" ref="M9:M74">SUM(K9:L9)</f>
        <v>308700</v>
      </c>
    </row>
    <row r="10" spans="1:13" s="10" customFormat="1" ht="19.5" customHeight="1">
      <c r="A10" s="24"/>
      <c r="B10" s="32" t="s">
        <v>29</v>
      </c>
      <c r="C10" s="25"/>
      <c r="D10" s="17" t="s">
        <v>30</v>
      </c>
      <c r="E10" s="31">
        <f>SUM(E11)</f>
        <v>8700</v>
      </c>
      <c r="F10" s="31">
        <f>SUM(F11)</f>
        <v>0</v>
      </c>
      <c r="G10" s="31">
        <f t="shared" si="0"/>
        <v>8700</v>
      </c>
      <c r="H10" s="31">
        <f>SUM(H11)</f>
        <v>0</v>
      </c>
      <c r="I10" s="31">
        <f t="shared" si="1"/>
        <v>8700</v>
      </c>
      <c r="J10" s="31">
        <f>SUM(J11)</f>
        <v>0</v>
      </c>
      <c r="K10" s="31">
        <f t="shared" si="2"/>
        <v>8700</v>
      </c>
      <c r="L10" s="31">
        <f>SUM(L11)</f>
        <v>0</v>
      </c>
      <c r="M10" s="31">
        <f t="shared" si="3"/>
        <v>8700</v>
      </c>
    </row>
    <row r="11" spans="1:13" s="10" customFormat="1" ht="33.75">
      <c r="A11" s="33"/>
      <c r="B11" s="34"/>
      <c r="C11" s="25">
        <v>2850</v>
      </c>
      <c r="D11" s="17" t="s">
        <v>31</v>
      </c>
      <c r="E11" s="31">
        <v>8700</v>
      </c>
      <c r="F11" s="31"/>
      <c r="G11" s="31">
        <f t="shared" si="0"/>
        <v>8700</v>
      </c>
      <c r="H11" s="31"/>
      <c r="I11" s="31">
        <f t="shared" si="1"/>
        <v>8700</v>
      </c>
      <c r="J11" s="31"/>
      <c r="K11" s="31">
        <f t="shared" si="2"/>
        <v>8700</v>
      </c>
      <c r="L11" s="31"/>
      <c r="M11" s="31">
        <f t="shared" si="3"/>
        <v>8700</v>
      </c>
    </row>
    <row r="12" spans="1:13" s="10" customFormat="1" ht="19.5" customHeight="1">
      <c r="A12" s="33"/>
      <c r="B12" s="34" t="s">
        <v>124</v>
      </c>
      <c r="C12" s="25"/>
      <c r="D12" s="17" t="s">
        <v>125</v>
      </c>
      <c r="E12" s="31">
        <f>SUM(E13)</f>
        <v>300000</v>
      </c>
      <c r="F12" s="31">
        <f>SUM(F13)</f>
        <v>0</v>
      </c>
      <c r="G12" s="31">
        <f t="shared" si="0"/>
        <v>300000</v>
      </c>
      <c r="H12" s="31">
        <f>SUM(H13)</f>
        <v>0</v>
      </c>
      <c r="I12" s="31">
        <f t="shared" si="1"/>
        <v>300000</v>
      </c>
      <c r="J12" s="31">
        <f>SUM(J13)</f>
        <v>0</v>
      </c>
      <c r="K12" s="31">
        <f t="shared" si="2"/>
        <v>300000</v>
      </c>
      <c r="L12" s="31">
        <f>SUM(L13)</f>
        <v>0</v>
      </c>
      <c r="M12" s="31">
        <f t="shared" si="3"/>
        <v>300000</v>
      </c>
    </row>
    <row r="13" spans="1:13" s="10" customFormat="1" ht="19.5" customHeight="1">
      <c r="A13" s="33"/>
      <c r="B13" s="34"/>
      <c r="C13" s="25">
        <v>4300</v>
      </c>
      <c r="D13" s="17" t="s">
        <v>39</v>
      </c>
      <c r="E13" s="31">
        <v>300000</v>
      </c>
      <c r="F13" s="31"/>
      <c r="G13" s="31">
        <f t="shared" si="0"/>
        <v>300000</v>
      </c>
      <c r="H13" s="31"/>
      <c r="I13" s="31">
        <f t="shared" si="1"/>
        <v>300000</v>
      </c>
      <c r="J13" s="31"/>
      <c r="K13" s="31">
        <f t="shared" si="2"/>
        <v>300000</v>
      </c>
      <c r="L13" s="31"/>
      <c r="M13" s="31">
        <f t="shared" si="3"/>
        <v>300000</v>
      </c>
    </row>
    <row r="14" spans="1:13" s="18" customFormat="1" ht="19.5" customHeight="1">
      <c r="A14" s="49" t="s">
        <v>127</v>
      </c>
      <c r="B14" s="50"/>
      <c r="C14" s="23"/>
      <c r="D14" s="15" t="s">
        <v>129</v>
      </c>
      <c r="E14" s="16">
        <f>SUM(E15)</f>
        <v>20000</v>
      </c>
      <c r="F14" s="16">
        <f>SUM(F15)</f>
        <v>0</v>
      </c>
      <c r="G14" s="16">
        <f t="shared" si="0"/>
        <v>20000</v>
      </c>
      <c r="H14" s="16">
        <f>SUM(H15)</f>
        <v>0</v>
      </c>
      <c r="I14" s="16">
        <f t="shared" si="1"/>
        <v>20000</v>
      </c>
      <c r="J14" s="16">
        <f>SUM(J15)</f>
        <v>0</v>
      </c>
      <c r="K14" s="16">
        <f t="shared" si="2"/>
        <v>20000</v>
      </c>
      <c r="L14" s="16">
        <f>SUM(L15)</f>
        <v>0</v>
      </c>
      <c r="M14" s="16">
        <f t="shared" si="3"/>
        <v>20000</v>
      </c>
    </row>
    <row r="15" spans="1:13" s="10" customFormat="1" ht="19.5" customHeight="1">
      <c r="A15" s="33"/>
      <c r="B15" s="34" t="s">
        <v>128</v>
      </c>
      <c r="C15" s="25"/>
      <c r="D15" s="17" t="s">
        <v>6</v>
      </c>
      <c r="E15" s="31">
        <f>SUM(E16)</f>
        <v>20000</v>
      </c>
      <c r="F15" s="31">
        <f>SUM(F16)</f>
        <v>0</v>
      </c>
      <c r="G15" s="31">
        <f t="shared" si="0"/>
        <v>20000</v>
      </c>
      <c r="H15" s="31">
        <f>SUM(H16)</f>
        <v>0</v>
      </c>
      <c r="I15" s="31">
        <f t="shared" si="1"/>
        <v>20000</v>
      </c>
      <c r="J15" s="31">
        <f>SUM(J16)</f>
        <v>0</v>
      </c>
      <c r="K15" s="31">
        <f t="shared" si="2"/>
        <v>20000</v>
      </c>
      <c r="L15" s="31">
        <f>SUM(L16)</f>
        <v>0</v>
      </c>
      <c r="M15" s="31">
        <f t="shared" si="3"/>
        <v>20000</v>
      </c>
    </row>
    <row r="16" spans="1:13" s="10" customFormat="1" ht="22.5">
      <c r="A16" s="33"/>
      <c r="B16" s="34"/>
      <c r="C16" s="25">
        <v>6050</v>
      </c>
      <c r="D16" s="17" t="s">
        <v>33</v>
      </c>
      <c r="E16" s="31">
        <v>20000</v>
      </c>
      <c r="F16" s="31"/>
      <c r="G16" s="31">
        <f t="shared" si="0"/>
        <v>20000</v>
      </c>
      <c r="H16" s="31"/>
      <c r="I16" s="31">
        <f t="shared" si="1"/>
        <v>20000</v>
      </c>
      <c r="J16" s="31"/>
      <c r="K16" s="31">
        <f t="shared" si="2"/>
        <v>20000</v>
      </c>
      <c r="L16" s="31"/>
      <c r="M16" s="31">
        <f t="shared" si="3"/>
        <v>20000</v>
      </c>
    </row>
    <row r="17" spans="1:13" s="1" customFormat="1" ht="19.5" customHeight="1">
      <c r="A17" s="12" t="s">
        <v>34</v>
      </c>
      <c r="B17" s="13"/>
      <c r="C17" s="14"/>
      <c r="D17" s="15" t="s">
        <v>35</v>
      </c>
      <c r="E17" s="16">
        <f>E18</f>
        <v>3751700</v>
      </c>
      <c r="F17" s="16">
        <f>F18</f>
        <v>215000</v>
      </c>
      <c r="G17" s="16">
        <f t="shared" si="0"/>
        <v>3966700</v>
      </c>
      <c r="H17" s="16">
        <f>H18</f>
        <v>0</v>
      </c>
      <c r="I17" s="16">
        <f t="shared" si="1"/>
        <v>3966700</v>
      </c>
      <c r="J17" s="16">
        <f>J18</f>
        <v>0</v>
      </c>
      <c r="K17" s="16">
        <f t="shared" si="2"/>
        <v>3966700</v>
      </c>
      <c r="L17" s="16">
        <f>L18</f>
        <v>1455030</v>
      </c>
      <c r="M17" s="16">
        <f t="shared" si="3"/>
        <v>5421730</v>
      </c>
    </row>
    <row r="18" spans="1:13" s="10" customFormat="1" ht="19.5" customHeight="1">
      <c r="A18" s="24"/>
      <c r="B18" s="32" t="s">
        <v>36</v>
      </c>
      <c r="C18" s="35"/>
      <c r="D18" s="17" t="s">
        <v>37</v>
      </c>
      <c r="E18" s="31">
        <f>SUM(E19:E23)</f>
        <v>3751700</v>
      </c>
      <c r="F18" s="31">
        <f>SUM(F19:F23)</f>
        <v>215000</v>
      </c>
      <c r="G18" s="31">
        <f t="shared" si="0"/>
        <v>3966700</v>
      </c>
      <c r="H18" s="31">
        <f>SUM(H19:H23)</f>
        <v>0</v>
      </c>
      <c r="I18" s="31">
        <f t="shared" si="1"/>
        <v>3966700</v>
      </c>
      <c r="J18" s="31">
        <f>SUM(J19:J23)</f>
        <v>0</v>
      </c>
      <c r="K18" s="31">
        <f t="shared" si="2"/>
        <v>3966700</v>
      </c>
      <c r="L18" s="31">
        <f>SUM(L19:L23)</f>
        <v>1455030</v>
      </c>
      <c r="M18" s="31">
        <f t="shared" si="3"/>
        <v>5421730</v>
      </c>
    </row>
    <row r="19" spans="1:13" s="10" customFormat="1" ht="19.5" customHeight="1">
      <c r="A19" s="24"/>
      <c r="B19" s="36"/>
      <c r="C19" s="24">
        <v>4210</v>
      </c>
      <c r="D19" s="17" t="s">
        <v>32</v>
      </c>
      <c r="E19" s="31">
        <v>31780</v>
      </c>
      <c r="F19" s="31"/>
      <c r="G19" s="31">
        <f t="shared" si="0"/>
        <v>31780</v>
      </c>
      <c r="H19" s="31"/>
      <c r="I19" s="31">
        <f t="shared" si="1"/>
        <v>31780</v>
      </c>
      <c r="J19" s="31"/>
      <c r="K19" s="31">
        <f t="shared" si="2"/>
        <v>31780</v>
      </c>
      <c r="L19" s="31"/>
      <c r="M19" s="31">
        <f t="shared" si="3"/>
        <v>31780</v>
      </c>
    </row>
    <row r="20" spans="1:13" s="10" customFormat="1" ht="19.5" customHeight="1">
      <c r="A20" s="24"/>
      <c r="B20" s="36"/>
      <c r="C20" s="24">
        <v>4270</v>
      </c>
      <c r="D20" s="17" t="s">
        <v>38</v>
      </c>
      <c r="E20" s="31">
        <v>150000</v>
      </c>
      <c r="F20" s="31"/>
      <c r="G20" s="31">
        <f t="shared" si="0"/>
        <v>150000</v>
      </c>
      <c r="H20" s="31"/>
      <c r="I20" s="31">
        <f t="shared" si="1"/>
        <v>150000</v>
      </c>
      <c r="J20" s="31"/>
      <c r="K20" s="31">
        <f t="shared" si="2"/>
        <v>150000</v>
      </c>
      <c r="L20" s="31"/>
      <c r="M20" s="31">
        <f t="shared" si="3"/>
        <v>150000</v>
      </c>
    </row>
    <row r="21" spans="1:13" s="10" customFormat="1" ht="19.5" customHeight="1">
      <c r="A21" s="24"/>
      <c r="B21" s="36"/>
      <c r="C21" s="24">
        <v>4300</v>
      </c>
      <c r="D21" s="17" t="s">
        <v>39</v>
      </c>
      <c r="E21" s="31">
        <v>501650</v>
      </c>
      <c r="F21" s="31"/>
      <c r="G21" s="31">
        <f t="shared" si="0"/>
        <v>501650</v>
      </c>
      <c r="H21" s="31"/>
      <c r="I21" s="31">
        <f t="shared" si="1"/>
        <v>501650</v>
      </c>
      <c r="J21" s="31"/>
      <c r="K21" s="31">
        <f t="shared" si="2"/>
        <v>501650</v>
      </c>
      <c r="L21" s="31">
        <v>5550</v>
      </c>
      <c r="M21" s="31">
        <f t="shared" si="3"/>
        <v>507200</v>
      </c>
    </row>
    <row r="22" spans="1:13" s="10" customFormat="1" ht="19.5" customHeight="1">
      <c r="A22" s="24"/>
      <c r="B22" s="36"/>
      <c r="C22" s="24">
        <v>6050</v>
      </c>
      <c r="D22" s="17" t="s">
        <v>33</v>
      </c>
      <c r="E22" s="31">
        <v>3053270</v>
      </c>
      <c r="F22" s="31">
        <v>215000</v>
      </c>
      <c r="G22" s="31">
        <f t="shared" si="0"/>
        <v>3268270</v>
      </c>
      <c r="H22" s="31"/>
      <c r="I22" s="31">
        <f t="shared" si="1"/>
        <v>3268270</v>
      </c>
      <c r="J22" s="31"/>
      <c r="K22" s="31">
        <f t="shared" si="2"/>
        <v>3268270</v>
      </c>
      <c r="L22" s="31">
        <v>1449480</v>
      </c>
      <c r="M22" s="31">
        <f t="shared" si="3"/>
        <v>4717750</v>
      </c>
    </row>
    <row r="23" spans="1:13" s="10" customFormat="1" ht="22.5">
      <c r="A23" s="24"/>
      <c r="B23" s="36"/>
      <c r="C23" s="24">
        <v>6060</v>
      </c>
      <c r="D23" s="17" t="s">
        <v>52</v>
      </c>
      <c r="E23" s="31">
        <v>15000</v>
      </c>
      <c r="F23" s="31"/>
      <c r="G23" s="31">
        <f t="shared" si="0"/>
        <v>15000</v>
      </c>
      <c r="H23" s="31"/>
      <c r="I23" s="31">
        <f t="shared" si="1"/>
        <v>15000</v>
      </c>
      <c r="J23" s="31"/>
      <c r="K23" s="31">
        <f t="shared" si="2"/>
        <v>15000</v>
      </c>
      <c r="L23" s="31"/>
      <c r="M23" s="31">
        <f t="shared" si="3"/>
        <v>15000</v>
      </c>
    </row>
    <row r="24" spans="1:13" s="1" customFormat="1" ht="19.5" customHeight="1">
      <c r="A24" s="12" t="s">
        <v>7</v>
      </c>
      <c r="B24" s="13"/>
      <c r="C24" s="14"/>
      <c r="D24" s="15" t="s">
        <v>8</v>
      </c>
      <c r="E24" s="16">
        <f>SUM(E25,E27,E35,E38)</f>
        <v>2228168</v>
      </c>
      <c r="F24" s="16">
        <f>SUM(F25,F27,F35,F38)</f>
        <v>52000</v>
      </c>
      <c r="G24" s="16">
        <f t="shared" si="0"/>
        <v>2280168</v>
      </c>
      <c r="H24" s="16">
        <f>SUM(H25,H27,H35,H38)</f>
        <v>0</v>
      </c>
      <c r="I24" s="16">
        <f t="shared" si="1"/>
        <v>2280168</v>
      </c>
      <c r="J24" s="16">
        <f>SUM(J25,J27,J35,J38)</f>
        <v>0</v>
      </c>
      <c r="K24" s="16">
        <f t="shared" si="2"/>
        <v>2280168</v>
      </c>
      <c r="L24" s="16">
        <f>SUM(L25,L27,L35,L38)</f>
        <v>0</v>
      </c>
      <c r="M24" s="16">
        <f t="shared" si="3"/>
        <v>2280168</v>
      </c>
    </row>
    <row r="25" spans="1:13" s="10" customFormat="1" ht="22.5">
      <c r="A25" s="24"/>
      <c r="B25" s="36">
        <v>70004</v>
      </c>
      <c r="C25" s="35"/>
      <c r="D25" s="17" t="s">
        <v>113</v>
      </c>
      <c r="E25" s="31">
        <f>SUM(E26)</f>
        <v>63000</v>
      </c>
      <c r="F25" s="31">
        <f>SUM(F26)</f>
        <v>0</v>
      </c>
      <c r="G25" s="31">
        <f t="shared" si="0"/>
        <v>63000</v>
      </c>
      <c r="H25" s="31">
        <f>SUM(H26)</f>
        <v>0</v>
      </c>
      <c r="I25" s="31">
        <f t="shared" si="1"/>
        <v>63000</v>
      </c>
      <c r="J25" s="31">
        <f>SUM(J26)</f>
        <v>0</v>
      </c>
      <c r="K25" s="31">
        <f t="shared" si="2"/>
        <v>63000</v>
      </c>
      <c r="L25" s="31">
        <f>SUM(L26)</f>
        <v>0</v>
      </c>
      <c r="M25" s="31">
        <f t="shared" si="3"/>
        <v>63000</v>
      </c>
    </row>
    <row r="26" spans="1:13" s="10" customFormat="1" ht="19.5" customHeight="1">
      <c r="A26" s="24"/>
      <c r="B26" s="36"/>
      <c r="C26" s="35">
        <v>4300</v>
      </c>
      <c r="D26" s="17" t="s">
        <v>39</v>
      </c>
      <c r="E26" s="31">
        <v>63000</v>
      </c>
      <c r="F26" s="31"/>
      <c r="G26" s="31">
        <f t="shared" si="0"/>
        <v>63000</v>
      </c>
      <c r="H26" s="31"/>
      <c r="I26" s="31">
        <f t="shared" si="1"/>
        <v>63000</v>
      </c>
      <c r="J26" s="31"/>
      <c r="K26" s="31">
        <f t="shared" si="2"/>
        <v>63000</v>
      </c>
      <c r="L26" s="31"/>
      <c r="M26" s="31">
        <f t="shared" si="3"/>
        <v>63000</v>
      </c>
    </row>
    <row r="27" spans="1:13" s="10" customFormat="1" ht="11.25">
      <c r="A27" s="24"/>
      <c r="B27" s="32" t="s">
        <v>9</v>
      </c>
      <c r="C27" s="35"/>
      <c r="D27" s="17" t="s">
        <v>98</v>
      </c>
      <c r="E27" s="31">
        <f>SUM(E28:E34)</f>
        <v>1189208</v>
      </c>
      <c r="F27" s="31">
        <f>SUM(F28:F34)</f>
        <v>52000</v>
      </c>
      <c r="G27" s="31">
        <f t="shared" si="0"/>
        <v>1241208</v>
      </c>
      <c r="H27" s="31">
        <f>SUM(H28:H34)</f>
        <v>0</v>
      </c>
      <c r="I27" s="31">
        <f t="shared" si="1"/>
        <v>1241208</v>
      </c>
      <c r="J27" s="31">
        <f>SUM(J28:J34)</f>
        <v>0</v>
      </c>
      <c r="K27" s="31">
        <f t="shared" si="2"/>
        <v>1241208</v>
      </c>
      <c r="L27" s="31">
        <f>SUM(L28:L34)</f>
        <v>0</v>
      </c>
      <c r="M27" s="31">
        <f t="shared" si="3"/>
        <v>1241208</v>
      </c>
    </row>
    <row r="28" spans="1:13" s="10" customFormat="1" ht="19.5" customHeight="1">
      <c r="A28" s="24"/>
      <c r="B28" s="32"/>
      <c r="C28" s="35">
        <v>4510</v>
      </c>
      <c r="D28" s="17" t="s">
        <v>96</v>
      </c>
      <c r="E28" s="31">
        <v>76</v>
      </c>
      <c r="F28" s="31"/>
      <c r="G28" s="31">
        <f t="shared" si="0"/>
        <v>76</v>
      </c>
      <c r="H28" s="31"/>
      <c r="I28" s="31">
        <f t="shared" si="1"/>
        <v>76</v>
      </c>
      <c r="J28" s="31"/>
      <c r="K28" s="31">
        <f t="shared" si="2"/>
        <v>76</v>
      </c>
      <c r="L28" s="31"/>
      <c r="M28" s="31">
        <f t="shared" si="3"/>
        <v>76</v>
      </c>
    </row>
    <row r="29" spans="1:13" s="10" customFormat="1" ht="19.5" customHeight="1">
      <c r="A29" s="24"/>
      <c r="B29" s="32"/>
      <c r="C29" s="35">
        <v>4210</v>
      </c>
      <c r="D29" s="17"/>
      <c r="E29" s="31">
        <v>0</v>
      </c>
      <c r="F29" s="31"/>
      <c r="G29" s="31">
        <f t="shared" si="0"/>
        <v>0</v>
      </c>
      <c r="H29" s="31"/>
      <c r="I29" s="31">
        <f t="shared" si="1"/>
        <v>0</v>
      </c>
      <c r="J29" s="31"/>
      <c r="K29" s="31">
        <f t="shared" si="2"/>
        <v>0</v>
      </c>
      <c r="L29" s="31">
        <v>30000</v>
      </c>
      <c r="M29" s="31">
        <f t="shared" si="3"/>
        <v>30000</v>
      </c>
    </row>
    <row r="30" spans="1:13" s="10" customFormat="1" ht="19.5" customHeight="1">
      <c r="A30" s="24"/>
      <c r="B30" s="32"/>
      <c r="C30" s="35">
        <v>4260</v>
      </c>
      <c r="D30" s="17" t="s">
        <v>51</v>
      </c>
      <c r="E30" s="31">
        <v>16000</v>
      </c>
      <c r="F30" s="31">
        <v>29000</v>
      </c>
      <c r="G30" s="31">
        <f t="shared" si="0"/>
        <v>45000</v>
      </c>
      <c r="H30" s="31"/>
      <c r="I30" s="31">
        <f t="shared" si="1"/>
        <v>45000</v>
      </c>
      <c r="J30" s="31"/>
      <c r="K30" s="31">
        <f t="shared" si="2"/>
        <v>45000</v>
      </c>
      <c r="L30" s="31"/>
      <c r="M30" s="31">
        <f t="shared" si="3"/>
        <v>45000</v>
      </c>
    </row>
    <row r="31" spans="1:13" s="10" customFormat="1" ht="19.5" customHeight="1">
      <c r="A31" s="24"/>
      <c r="B31" s="32"/>
      <c r="C31" s="35">
        <v>4270</v>
      </c>
      <c r="D31" s="17" t="s">
        <v>38</v>
      </c>
      <c r="E31" s="31">
        <v>500000</v>
      </c>
      <c r="F31" s="31"/>
      <c r="G31" s="31">
        <f t="shared" si="0"/>
        <v>500000</v>
      </c>
      <c r="H31" s="31"/>
      <c r="I31" s="31">
        <f t="shared" si="1"/>
        <v>500000</v>
      </c>
      <c r="J31" s="31"/>
      <c r="K31" s="31">
        <f t="shared" si="2"/>
        <v>500000</v>
      </c>
      <c r="L31" s="31">
        <v>-30000</v>
      </c>
      <c r="M31" s="31">
        <f t="shared" si="3"/>
        <v>470000</v>
      </c>
    </row>
    <row r="32" spans="1:13" s="10" customFormat="1" ht="19.5" customHeight="1">
      <c r="A32" s="24"/>
      <c r="B32" s="36"/>
      <c r="C32" s="24">
        <v>4300</v>
      </c>
      <c r="D32" s="17" t="s">
        <v>39</v>
      </c>
      <c r="E32" s="31">
        <v>658600</v>
      </c>
      <c r="F32" s="31">
        <v>23000</v>
      </c>
      <c r="G32" s="31">
        <f t="shared" si="0"/>
        <v>681600</v>
      </c>
      <c r="H32" s="31"/>
      <c r="I32" s="31">
        <f t="shared" si="1"/>
        <v>681600</v>
      </c>
      <c r="J32" s="31"/>
      <c r="K32" s="31">
        <f t="shared" si="2"/>
        <v>681600</v>
      </c>
      <c r="L32" s="31"/>
      <c r="M32" s="31">
        <f t="shared" si="3"/>
        <v>681600</v>
      </c>
    </row>
    <row r="33" spans="1:13" s="10" customFormat="1" ht="22.5">
      <c r="A33" s="24"/>
      <c r="B33" s="36"/>
      <c r="C33" s="24">
        <v>4400</v>
      </c>
      <c r="D33" s="17" t="s">
        <v>130</v>
      </c>
      <c r="E33" s="31">
        <v>14400</v>
      </c>
      <c r="F33" s="31"/>
      <c r="G33" s="31">
        <f t="shared" si="0"/>
        <v>14400</v>
      </c>
      <c r="H33" s="31"/>
      <c r="I33" s="31">
        <f t="shared" si="1"/>
        <v>14400</v>
      </c>
      <c r="J33" s="31"/>
      <c r="K33" s="31">
        <f t="shared" si="2"/>
        <v>14400</v>
      </c>
      <c r="L33" s="31"/>
      <c r="M33" s="31">
        <f t="shared" si="3"/>
        <v>14400</v>
      </c>
    </row>
    <row r="34" spans="1:13" s="10" customFormat="1" ht="19.5" customHeight="1">
      <c r="A34" s="24"/>
      <c r="B34" s="36"/>
      <c r="C34" s="24">
        <v>4480</v>
      </c>
      <c r="D34" s="17" t="s">
        <v>12</v>
      </c>
      <c r="E34" s="31">
        <v>132</v>
      </c>
      <c r="F34" s="31"/>
      <c r="G34" s="31">
        <f t="shared" si="0"/>
        <v>132</v>
      </c>
      <c r="H34" s="31"/>
      <c r="I34" s="31">
        <f t="shared" si="1"/>
        <v>132</v>
      </c>
      <c r="J34" s="31"/>
      <c r="K34" s="31">
        <f t="shared" si="2"/>
        <v>132</v>
      </c>
      <c r="L34" s="31"/>
      <c r="M34" s="31">
        <f t="shared" si="3"/>
        <v>132</v>
      </c>
    </row>
    <row r="35" spans="1:13" s="10" customFormat="1" ht="11.25">
      <c r="A35" s="24"/>
      <c r="B35" s="36">
        <v>70021</v>
      </c>
      <c r="C35" s="24"/>
      <c r="D35" s="17" t="s">
        <v>105</v>
      </c>
      <c r="E35" s="31">
        <f>SUM(E36:E37)</f>
        <v>375000</v>
      </c>
      <c r="F35" s="31">
        <f>SUM(F36:F37)</f>
        <v>0</v>
      </c>
      <c r="G35" s="31">
        <f t="shared" si="0"/>
        <v>375000</v>
      </c>
      <c r="H35" s="31">
        <f>SUM(H36:H37)</f>
        <v>0</v>
      </c>
      <c r="I35" s="31">
        <f t="shared" si="1"/>
        <v>375000</v>
      </c>
      <c r="J35" s="31">
        <f>SUM(J36:J37)</f>
        <v>0</v>
      </c>
      <c r="K35" s="31">
        <f t="shared" si="2"/>
        <v>375000</v>
      </c>
      <c r="L35" s="31">
        <f>SUM(L36:L37)</f>
        <v>0</v>
      </c>
      <c r="M35" s="31">
        <f t="shared" si="3"/>
        <v>375000</v>
      </c>
    </row>
    <row r="36" spans="1:13" s="10" customFormat="1" ht="19.5" customHeight="1">
      <c r="A36" s="24"/>
      <c r="B36" s="36"/>
      <c r="C36" s="24">
        <v>4270</v>
      </c>
      <c r="D36" s="17" t="s">
        <v>38</v>
      </c>
      <c r="E36" s="31">
        <v>300000</v>
      </c>
      <c r="F36" s="31"/>
      <c r="G36" s="31">
        <f t="shared" si="0"/>
        <v>300000</v>
      </c>
      <c r="H36" s="31"/>
      <c r="I36" s="31">
        <f t="shared" si="1"/>
        <v>300000</v>
      </c>
      <c r="J36" s="31"/>
      <c r="K36" s="31">
        <f t="shared" si="2"/>
        <v>300000</v>
      </c>
      <c r="L36" s="31"/>
      <c r="M36" s="31">
        <f t="shared" si="3"/>
        <v>300000</v>
      </c>
    </row>
    <row r="37" spans="1:13" s="10" customFormat="1" ht="56.25">
      <c r="A37" s="24"/>
      <c r="B37" s="36"/>
      <c r="C37" s="24">
        <v>6010</v>
      </c>
      <c r="D37" s="17" t="s">
        <v>119</v>
      </c>
      <c r="E37" s="31">
        <v>75000</v>
      </c>
      <c r="F37" s="31"/>
      <c r="G37" s="31">
        <f t="shared" si="0"/>
        <v>75000</v>
      </c>
      <c r="H37" s="31"/>
      <c r="I37" s="31">
        <f t="shared" si="1"/>
        <v>75000</v>
      </c>
      <c r="J37" s="31"/>
      <c r="K37" s="31">
        <f t="shared" si="2"/>
        <v>75000</v>
      </c>
      <c r="L37" s="31"/>
      <c r="M37" s="31">
        <f t="shared" si="3"/>
        <v>75000</v>
      </c>
    </row>
    <row r="38" spans="1:13" s="10" customFormat="1" ht="19.5" customHeight="1">
      <c r="A38" s="24"/>
      <c r="B38" s="32">
        <v>70095</v>
      </c>
      <c r="C38" s="35"/>
      <c r="D38" s="17" t="s">
        <v>6</v>
      </c>
      <c r="E38" s="31">
        <f>SUM(E39:E42)</f>
        <v>600960</v>
      </c>
      <c r="F38" s="31">
        <f>SUM(F39:F42)</f>
        <v>0</v>
      </c>
      <c r="G38" s="31">
        <f t="shared" si="0"/>
        <v>600960</v>
      </c>
      <c r="H38" s="31">
        <f>SUM(H39:H42)</f>
        <v>0</v>
      </c>
      <c r="I38" s="31">
        <f t="shared" si="1"/>
        <v>600960</v>
      </c>
      <c r="J38" s="31">
        <f>SUM(J39:J42)</f>
        <v>0</v>
      </c>
      <c r="K38" s="31">
        <f t="shared" si="2"/>
        <v>600960</v>
      </c>
      <c r="L38" s="31">
        <f>SUM(L39:L42)</f>
        <v>0</v>
      </c>
      <c r="M38" s="31">
        <f t="shared" si="3"/>
        <v>600960</v>
      </c>
    </row>
    <row r="39" spans="1:13" s="10" customFormat="1" ht="19.5" customHeight="1">
      <c r="A39" s="24"/>
      <c r="B39" s="32"/>
      <c r="C39" s="35">
        <v>4260</v>
      </c>
      <c r="D39" s="17" t="s">
        <v>51</v>
      </c>
      <c r="E39" s="31">
        <v>400</v>
      </c>
      <c r="F39" s="31"/>
      <c r="G39" s="31">
        <f t="shared" si="0"/>
        <v>400</v>
      </c>
      <c r="H39" s="31"/>
      <c r="I39" s="31">
        <f t="shared" si="1"/>
        <v>400</v>
      </c>
      <c r="J39" s="31"/>
      <c r="K39" s="31">
        <f t="shared" si="2"/>
        <v>400</v>
      </c>
      <c r="L39" s="31"/>
      <c r="M39" s="31">
        <f t="shared" si="3"/>
        <v>400</v>
      </c>
    </row>
    <row r="40" spans="1:13" s="10" customFormat="1" ht="19.5" customHeight="1">
      <c r="A40" s="24"/>
      <c r="B40" s="32"/>
      <c r="C40" s="35">
        <v>4300</v>
      </c>
      <c r="D40" s="17" t="s">
        <v>39</v>
      </c>
      <c r="E40" s="31">
        <v>60</v>
      </c>
      <c r="F40" s="31"/>
      <c r="G40" s="31">
        <f t="shared" si="0"/>
        <v>60</v>
      </c>
      <c r="H40" s="31"/>
      <c r="I40" s="31">
        <f t="shared" si="1"/>
        <v>60</v>
      </c>
      <c r="J40" s="31"/>
      <c r="K40" s="31">
        <f t="shared" si="2"/>
        <v>60</v>
      </c>
      <c r="L40" s="31"/>
      <c r="M40" s="31">
        <f t="shared" si="3"/>
        <v>60</v>
      </c>
    </row>
    <row r="41" spans="1:13" s="10" customFormat="1" ht="19.5" customHeight="1">
      <c r="A41" s="24"/>
      <c r="B41" s="32"/>
      <c r="C41" s="24">
        <v>6050</v>
      </c>
      <c r="D41" s="17" t="s">
        <v>33</v>
      </c>
      <c r="E41" s="31">
        <v>350500</v>
      </c>
      <c r="F41" s="31"/>
      <c r="G41" s="31">
        <f t="shared" si="0"/>
        <v>350500</v>
      </c>
      <c r="H41" s="31"/>
      <c r="I41" s="31">
        <f t="shared" si="1"/>
        <v>350500</v>
      </c>
      <c r="J41" s="31"/>
      <c r="K41" s="31">
        <f t="shared" si="2"/>
        <v>350500</v>
      </c>
      <c r="L41" s="31"/>
      <c r="M41" s="31">
        <f t="shared" si="3"/>
        <v>350500</v>
      </c>
    </row>
    <row r="42" spans="1:13" s="10" customFormat="1" ht="22.5">
      <c r="A42" s="24"/>
      <c r="B42" s="32"/>
      <c r="C42" s="24">
        <v>6060</v>
      </c>
      <c r="D42" s="17" t="s">
        <v>52</v>
      </c>
      <c r="E42" s="31">
        <v>250000</v>
      </c>
      <c r="F42" s="31"/>
      <c r="G42" s="31">
        <f aca="true" t="shared" si="4" ref="G42:G74">SUM(E42:F42)</f>
        <v>250000</v>
      </c>
      <c r="H42" s="31"/>
      <c r="I42" s="31">
        <f aca="true" t="shared" si="5" ref="I42:I74">SUM(G42:H42)</f>
        <v>250000</v>
      </c>
      <c r="J42" s="31"/>
      <c r="K42" s="31">
        <f t="shared" si="2"/>
        <v>250000</v>
      </c>
      <c r="L42" s="31"/>
      <c r="M42" s="31">
        <f t="shared" si="3"/>
        <v>250000</v>
      </c>
    </row>
    <row r="43" spans="1:13" s="1" customFormat="1" ht="19.5" customHeight="1">
      <c r="A43" s="12" t="s">
        <v>10</v>
      </c>
      <c r="B43" s="13"/>
      <c r="C43" s="14"/>
      <c r="D43" s="15" t="s">
        <v>40</v>
      </c>
      <c r="E43" s="16">
        <f>SUM(E44,E47)</f>
        <v>256500</v>
      </c>
      <c r="F43" s="16">
        <f>SUM(F44,F47)</f>
        <v>0</v>
      </c>
      <c r="G43" s="16">
        <f t="shared" si="4"/>
        <v>256500</v>
      </c>
      <c r="H43" s="16">
        <f>SUM(H44,H47)</f>
        <v>0</v>
      </c>
      <c r="I43" s="16">
        <f t="shared" si="5"/>
        <v>256500</v>
      </c>
      <c r="J43" s="16">
        <f>SUM(J44,J47)</f>
        <v>0</v>
      </c>
      <c r="K43" s="16">
        <f t="shared" si="2"/>
        <v>256500</v>
      </c>
      <c r="L43" s="16">
        <f>SUM(L44,L47)</f>
        <v>6120</v>
      </c>
      <c r="M43" s="16">
        <f t="shared" si="3"/>
        <v>262620</v>
      </c>
    </row>
    <row r="44" spans="1:13" s="10" customFormat="1" ht="11.25">
      <c r="A44" s="24"/>
      <c r="B44" s="32" t="s">
        <v>41</v>
      </c>
      <c r="C44" s="35"/>
      <c r="D44" s="17" t="s">
        <v>42</v>
      </c>
      <c r="E44" s="31">
        <f>SUM(E45:E46)</f>
        <v>250000</v>
      </c>
      <c r="F44" s="31">
        <f>SUM(F45:F46)</f>
        <v>0</v>
      </c>
      <c r="G44" s="31">
        <f t="shared" si="4"/>
        <v>250000</v>
      </c>
      <c r="H44" s="31">
        <f>SUM(H45:H46)</f>
        <v>0</v>
      </c>
      <c r="I44" s="31">
        <f t="shared" si="5"/>
        <v>250000</v>
      </c>
      <c r="J44" s="31">
        <f>SUM(J45:J46)</f>
        <v>0</v>
      </c>
      <c r="K44" s="31">
        <f t="shared" si="2"/>
        <v>250000</v>
      </c>
      <c r="L44" s="31">
        <f>SUM(L45:L46)</f>
        <v>0</v>
      </c>
      <c r="M44" s="31">
        <f t="shared" si="3"/>
        <v>250000</v>
      </c>
    </row>
    <row r="45" spans="1:13" s="10" customFormat="1" ht="21" customHeight="1">
      <c r="A45" s="24"/>
      <c r="B45" s="32"/>
      <c r="C45" s="35">
        <v>4170</v>
      </c>
      <c r="D45" s="17" t="s">
        <v>110</v>
      </c>
      <c r="E45" s="31">
        <v>0</v>
      </c>
      <c r="F45" s="31">
        <v>3000</v>
      </c>
      <c r="G45" s="31">
        <f t="shared" si="4"/>
        <v>3000</v>
      </c>
      <c r="H45" s="31"/>
      <c r="I45" s="31">
        <f t="shared" si="5"/>
        <v>3000</v>
      </c>
      <c r="J45" s="31"/>
      <c r="K45" s="31">
        <f t="shared" si="2"/>
        <v>3000</v>
      </c>
      <c r="L45" s="31"/>
      <c r="M45" s="31">
        <f t="shared" si="3"/>
        <v>3000</v>
      </c>
    </row>
    <row r="46" spans="1:13" s="10" customFormat="1" ht="21" customHeight="1">
      <c r="A46" s="24"/>
      <c r="B46" s="32"/>
      <c r="C46" s="24">
        <v>4300</v>
      </c>
      <c r="D46" s="17" t="s">
        <v>39</v>
      </c>
      <c r="E46" s="31">
        <v>250000</v>
      </c>
      <c r="F46" s="31">
        <v>-3000</v>
      </c>
      <c r="G46" s="31">
        <f t="shared" si="4"/>
        <v>247000</v>
      </c>
      <c r="H46" s="31"/>
      <c r="I46" s="31">
        <f t="shared" si="5"/>
        <v>247000</v>
      </c>
      <c r="J46" s="31"/>
      <c r="K46" s="31">
        <f t="shared" si="2"/>
        <v>247000</v>
      </c>
      <c r="L46" s="31"/>
      <c r="M46" s="31">
        <f t="shared" si="3"/>
        <v>247000</v>
      </c>
    </row>
    <row r="47" spans="1:13" s="10" customFormat="1" ht="19.5" customHeight="1">
      <c r="A47" s="24"/>
      <c r="B47" s="32">
        <v>71035</v>
      </c>
      <c r="C47" s="24"/>
      <c r="D47" s="17" t="s">
        <v>11</v>
      </c>
      <c r="E47" s="31">
        <f>SUM(E48:E51)</f>
        <v>6500</v>
      </c>
      <c r="F47" s="31">
        <f aca="true" t="shared" si="6" ref="F47:M47">SUM(F48:F51)</f>
        <v>0</v>
      </c>
      <c r="G47" s="31">
        <f t="shared" si="6"/>
        <v>6500</v>
      </c>
      <c r="H47" s="31">
        <f t="shared" si="6"/>
        <v>0</v>
      </c>
      <c r="I47" s="31">
        <f t="shared" si="6"/>
        <v>6500</v>
      </c>
      <c r="J47" s="31">
        <f t="shared" si="6"/>
        <v>0</v>
      </c>
      <c r="K47" s="31">
        <f t="shared" si="6"/>
        <v>6500</v>
      </c>
      <c r="L47" s="31">
        <f t="shared" si="6"/>
        <v>6120</v>
      </c>
      <c r="M47" s="31">
        <f t="shared" si="6"/>
        <v>12620</v>
      </c>
    </row>
    <row r="48" spans="1:13" s="10" customFormat="1" ht="19.5" customHeight="1">
      <c r="A48" s="24"/>
      <c r="B48" s="32"/>
      <c r="C48" s="24">
        <v>4260</v>
      </c>
      <c r="D48" s="17" t="s">
        <v>51</v>
      </c>
      <c r="E48" s="31">
        <v>2000</v>
      </c>
      <c r="F48" s="31"/>
      <c r="G48" s="31">
        <f t="shared" si="4"/>
        <v>2000</v>
      </c>
      <c r="H48" s="31"/>
      <c r="I48" s="31">
        <f t="shared" si="5"/>
        <v>2000</v>
      </c>
      <c r="J48" s="31"/>
      <c r="K48" s="31">
        <f t="shared" si="2"/>
        <v>2000</v>
      </c>
      <c r="L48" s="31"/>
      <c r="M48" s="31">
        <f t="shared" si="3"/>
        <v>2000</v>
      </c>
    </row>
    <row r="49" spans="1:13" s="10" customFormat="1" ht="19.5" customHeight="1">
      <c r="A49" s="24"/>
      <c r="B49" s="32"/>
      <c r="C49" s="24">
        <v>4270</v>
      </c>
      <c r="D49" s="17" t="s">
        <v>38</v>
      </c>
      <c r="E49" s="31">
        <v>3000</v>
      </c>
      <c r="F49" s="31"/>
      <c r="G49" s="31">
        <f t="shared" si="4"/>
        <v>3000</v>
      </c>
      <c r="H49" s="31"/>
      <c r="I49" s="31">
        <f t="shared" si="5"/>
        <v>3000</v>
      </c>
      <c r="J49" s="31"/>
      <c r="K49" s="31">
        <f t="shared" si="2"/>
        <v>3000</v>
      </c>
      <c r="L49" s="31"/>
      <c r="M49" s="31">
        <f t="shared" si="3"/>
        <v>3000</v>
      </c>
    </row>
    <row r="50" spans="1:13" s="10" customFormat="1" ht="19.5" customHeight="1">
      <c r="A50" s="24"/>
      <c r="B50" s="32"/>
      <c r="C50" s="24">
        <v>4300</v>
      </c>
      <c r="D50" s="17" t="s">
        <v>39</v>
      </c>
      <c r="E50" s="31">
        <v>1500</v>
      </c>
      <c r="F50" s="31"/>
      <c r="G50" s="31">
        <f t="shared" si="4"/>
        <v>1500</v>
      </c>
      <c r="H50" s="31"/>
      <c r="I50" s="31">
        <f t="shared" si="5"/>
        <v>1500</v>
      </c>
      <c r="J50" s="31"/>
      <c r="K50" s="31">
        <f t="shared" si="2"/>
        <v>1500</v>
      </c>
      <c r="L50" s="31"/>
      <c r="M50" s="31">
        <f t="shared" si="3"/>
        <v>1500</v>
      </c>
    </row>
    <row r="51" spans="1:13" s="10" customFormat="1" ht="19.5" customHeight="1">
      <c r="A51" s="24"/>
      <c r="B51" s="32"/>
      <c r="C51" s="24">
        <v>6050</v>
      </c>
      <c r="D51" s="17" t="s">
        <v>33</v>
      </c>
      <c r="E51" s="31">
        <v>0</v>
      </c>
      <c r="F51" s="31"/>
      <c r="G51" s="31">
        <f t="shared" si="4"/>
        <v>0</v>
      </c>
      <c r="H51" s="31"/>
      <c r="I51" s="31">
        <f t="shared" si="5"/>
        <v>0</v>
      </c>
      <c r="J51" s="31"/>
      <c r="K51" s="31">
        <f t="shared" si="2"/>
        <v>0</v>
      </c>
      <c r="L51" s="31">
        <v>6120</v>
      </c>
      <c r="M51" s="31">
        <f t="shared" si="3"/>
        <v>6120</v>
      </c>
    </row>
    <row r="52" spans="1:13" s="1" customFormat="1" ht="19.5" customHeight="1">
      <c r="A52" s="12" t="s">
        <v>53</v>
      </c>
      <c r="B52" s="13"/>
      <c r="C52" s="14"/>
      <c r="D52" s="15" t="s">
        <v>54</v>
      </c>
      <c r="E52" s="16">
        <f>SUM(E53)</f>
        <v>425000</v>
      </c>
      <c r="F52" s="16">
        <f>SUM(F53)</f>
        <v>0</v>
      </c>
      <c r="G52" s="16">
        <f t="shared" si="4"/>
        <v>425000</v>
      </c>
      <c r="H52" s="16">
        <f>SUM(H53)</f>
        <v>0</v>
      </c>
      <c r="I52" s="16">
        <f t="shared" si="5"/>
        <v>425000</v>
      </c>
      <c r="J52" s="16">
        <f>SUM(J53)</f>
        <v>0</v>
      </c>
      <c r="K52" s="16">
        <f t="shared" si="2"/>
        <v>425000</v>
      </c>
      <c r="L52" s="16">
        <f>SUM(L53)</f>
        <v>0</v>
      </c>
      <c r="M52" s="16">
        <f t="shared" si="3"/>
        <v>425000</v>
      </c>
    </row>
    <row r="53" spans="1:13" s="10" customFormat="1" ht="33.75">
      <c r="A53" s="24"/>
      <c r="B53" s="32" t="s">
        <v>55</v>
      </c>
      <c r="C53" s="35"/>
      <c r="D53" s="17" t="s">
        <v>56</v>
      </c>
      <c r="E53" s="31">
        <f>SUM(E54:E54)</f>
        <v>425000</v>
      </c>
      <c r="F53" s="31">
        <f>SUM(F54:F54)</f>
        <v>0</v>
      </c>
      <c r="G53" s="31">
        <f t="shared" si="4"/>
        <v>425000</v>
      </c>
      <c r="H53" s="31">
        <f>SUM(H54:H54)</f>
        <v>0</v>
      </c>
      <c r="I53" s="31">
        <f t="shared" si="5"/>
        <v>425000</v>
      </c>
      <c r="J53" s="31">
        <f>SUM(J54:J54)</f>
        <v>0</v>
      </c>
      <c r="K53" s="31">
        <f t="shared" si="2"/>
        <v>425000</v>
      </c>
      <c r="L53" s="31">
        <f>SUM(L54:L54)</f>
        <v>0</v>
      </c>
      <c r="M53" s="31">
        <f t="shared" si="3"/>
        <v>425000</v>
      </c>
    </row>
    <row r="54" spans="1:13" s="10" customFormat="1" ht="33.75">
      <c r="A54" s="24"/>
      <c r="B54" s="36"/>
      <c r="C54" s="35">
        <v>8070</v>
      </c>
      <c r="D54" s="17" t="s">
        <v>57</v>
      </c>
      <c r="E54" s="31">
        <v>425000</v>
      </c>
      <c r="F54" s="31"/>
      <c r="G54" s="31">
        <f t="shared" si="4"/>
        <v>425000</v>
      </c>
      <c r="H54" s="31"/>
      <c r="I54" s="31">
        <f t="shared" si="5"/>
        <v>425000</v>
      </c>
      <c r="J54" s="31"/>
      <c r="K54" s="31">
        <f t="shared" si="2"/>
        <v>425000</v>
      </c>
      <c r="L54" s="31"/>
      <c r="M54" s="31">
        <f t="shared" si="3"/>
        <v>425000</v>
      </c>
    </row>
    <row r="55" spans="1:13" s="1" customFormat="1" ht="19.5" customHeight="1">
      <c r="A55" s="12" t="s">
        <v>13</v>
      </c>
      <c r="B55" s="13"/>
      <c r="C55" s="14"/>
      <c r="D55" s="15" t="s">
        <v>14</v>
      </c>
      <c r="E55" s="16">
        <f>SUM(E56)</f>
        <v>1529903</v>
      </c>
      <c r="F55" s="16">
        <f>SUM(F56)</f>
        <v>-340802</v>
      </c>
      <c r="G55" s="16">
        <f t="shared" si="4"/>
        <v>1189101</v>
      </c>
      <c r="H55" s="16">
        <f>SUM(H56)</f>
        <v>0</v>
      </c>
      <c r="I55" s="16">
        <f t="shared" si="5"/>
        <v>1189101</v>
      </c>
      <c r="J55" s="16">
        <f>SUM(J56)</f>
        <v>-4519</v>
      </c>
      <c r="K55" s="16">
        <f t="shared" si="2"/>
        <v>1184582</v>
      </c>
      <c r="L55" s="16">
        <f>SUM(L56)</f>
        <v>0</v>
      </c>
      <c r="M55" s="16">
        <f t="shared" si="3"/>
        <v>1184582</v>
      </c>
    </row>
    <row r="56" spans="1:13" s="10" customFormat="1" ht="19.5" customHeight="1">
      <c r="A56" s="24"/>
      <c r="B56" s="32" t="s">
        <v>58</v>
      </c>
      <c r="C56" s="35"/>
      <c r="D56" s="17" t="s">
        <v>59</v>
      </c>
      <c r="E56" s="31">
        <f>SUM(E57:E58)</f>
        <v>1529903</v>
      </c>
      <c r="F56" s="31">
        <f>SUM(F57:F58)</f>
        <v>-340802</v>
      </c>
      <c r="G56" s="31">
        <f t="shared" si="4"/>
        <v>1189101</v>
      </c>
      <c r="H56" s="31">
        <f>SUM(H57:H58)</f>
        <v>0</v>
      </c>
      <c r="I56" s="31">
        <f t="shared" si="5"/>
        <v>1189101</v>
      </c>
      <c r="J56" s="31">
        <f>SUM(J57:J58)</f>
        <v>-4519</v>
      </c>
      <c r="K56" s="31">
        <f t="shared" si="2"/>
        <v>1184582</v>
      </c>
      <c r="L56" s="31">
        <f>SUM(L57:L58)</f>
        <v>0</v>
      </c>
      <c r="M56" s="31">
        <f t="shared" si="3"/>
        <v>1184582</v>
      </c>
    </row>
    <row r="57" spans="1:13" s="10" customFormat="1" ht="19.5" customHeight="1">
      <c r="A57" s="24"/>
      <c r="B57" s="36"/>
      <c r="C57" s="35">
        <v>4810</v>
      </c>
      <c r="D57" s="17" t="s">
        <v>60</v>
      </c>
      <c r="E57" s="31">
        <v>574903</v>
      </c>
      <c r="F57" s="31">
        <v>-125802</v>
      </c>
      <c r="G57" s="31">
        <f t="shared" si="4"/>
        <v>449101</v>
      </c>
      <c r="H57" s="31"/>
      <c r="I57" s="31">
        <f t="shared" si="5"/>
        <v>449101</v>
      </c>
      <c r="J57" s="31">
        <v>-4519</v>
      </c>
      <c r="K57" s="31">
        <f t="shared" si="2"/>
        <v>444582</v>
      </c>
      <c r="L57" s="31"/>
      <c r="M57" s="31">
        <f t="shared" si="3"/>
        <v>444582</v>
      </c>
    </row>
    <row r="58" spans="1:13" s="10" customFormat="1" ht="22.5">
      <c r="A58" s="24"/>
      <c r="B58" s="36"/>
      <c r="C58" s="35">
        <v>6800</v>
      </c>
      <c r="D58" s="17" t="s">
        <v>123</v>
      </c>
      <c r="E58" s="31">
        <v>955000</v>
      </c>
      <c r="F58" s="31">
        <v>-215000</v>
      </c>
      <c r="G58" s="31">
        <f t="shared" si="4"/>
        <v>740000</v>
      </c>
      <c r="H58" s="31"/>
      <c r="I58" s="31">
        <f t="shared" si="5"/>
        <v>740000</v>
      </c>
      <c r="J58" s="31"/>
      <c r="K58" s="31">
        <f t="shared" si="2"/>
        <v>740000</v>
      </c>
      <c r="L58" s="31"/>
      <c r="M58" s="31">
        <f t="shared" si="3"/>
        <v>740000</v>
      </c>
    </row>
    <row r="59" spans="1:13" s="2" customFormat="1" ht="19.5" customHeight="1">
      <c r="A59" s="12" t="s">
        <v>61</v>
      </c>
      <c r="B59" s="13"/>
      <c r="C59" s="14"/>
      <c r="D59" s="15" t="s">
        <v>62</v>
      </c>
      <c r="E59" s="16">
        <f>SUM(E60,E64,E67,E71,E75,E82,E84,)</f>
        <v>5815298</v>
      </c>
      <c r="F59" s="16">
        <f>SUM(F60,F64,F67,F71,F75,F82,F84,)</f>
        <v>0</v>
      </c>
      <c r="G59" s="16">
        <f t="shared" si="4"/>
        <v>5815298</v>
      </c>
      <c r="H59" s="16">
        <f>SUM(H60,H64,H67,H71,H75,H82,H84,)</f>
        <v>0</v>
      </c>
      <c r="I59" s="16">
        <f t="shared" si="5"/>
        <v>5815298</v>
      </c>
      <c r="J59" s="16">
        <f>SUM(J60,J64,J67,J71,J75,J82,J84,)</f>
        <v>0</v>
      </c>
      <c r="K59" s="16">
        <f t="shared" si="2"/>
        <v>5815298</v>
      </c>
      <c r="L59" s="16">
        <f>SUM(L60,L64,L67,L71,L75,L82,L84,)</f>
        <v>323151</v>
      </c>
      <c r="M59" s="16">
        <f t="shared" si="3"/>
        <v>6138449</v>
      </c>
    </row>
    <row r="60" spans="1:13" s="10" customFormat="1" ht="19.5" customHeight="1">
      <c r="A60" s="24"/>
      <c r="B60" s="32" t="s">
        <v>63</v>
      </c>
      <c r="C60" s="35"/>
      <c r="D60" s="17" t="s">
        <v>15</v>
      </c>
      <c r="E60" s="31">
        <f>SUM(E61:E63)</f>
        <v>464780</v>
      </c>
      <c r="F60" s="31">
        <f>SUM(F61:F63)</f>
        <v>0</v>
      </c>
      <c r="G60" s="31">
        <f t="shared" si="4"/>
        <v>464780</v>
      </c>
      <c r="H60" s="31">
        <f>SUM(H61:H63)</f>
        <v>0</v>
      </c>
      <c r="I60" s="31">
        <f t="shared" si="5"/>
        <v>464780</v>
      </c>
      <c r="J60" s="31">
        <f>SUM(J61:J63)</f>
        <v>0</v>
      </c>
      <c r="K60" s="31">
        <f t="shared" si="2"/>
        <v>464780</v>
      </c>
      <c r="L60" s="31">
        <f>SUM(L61:L63)</f>
        <v>100000</v>
      </c>
      <c r="M60" s="31">
        <f t="shared" si="3"/>
        <v>564780</v>
      </c>
    </row>
    <row r="61" spans="1:13" s="10" customFormat="1" ht="32.25" customHeight="1">
      <c r="A61" s="24"/>
      <c r="B61" s="32"/>
      <c r="C61" s="35">
        <v>2540</v>
      </c>
      <c r="D61" s="17" t="s">
        <v>106</v>
      </c>
      <c r="E61" s="31">
        <v>308280</v>
      </c>
      <c r="F61" s="31"/>
      <c r="G61" s="31">
        <f t="shared" si="4"/>
        <v>308280</v>
      </c>
      <c r="H61" s="31"/>
      <c r="I61" s="31">
        <f t="shared" si="5"/>
        <v>308280</v>
      </c>
      <c r="J61" s="31"/>
      <c r="K61" s="31">
        <f t="shared" si="2"/>
        <v>308280</v>
      </c>
      <c r="L61" s="31"/>
      <c r="M61" s="31">
        <f t="shared" si="3"/>
        <v>308280</v>
      </c>
    </row>
    <row r="62" spans="1:13" s="10" customFormat="1" ht="19.5" customHeight="1">
      <c r="A62" s="24"/>
      <c r="B62" s="32"/>
      <c r="C62" s="35">
        <v>4210</v>
      </c>
      <c r="D62" s="17" t="s">
        <v>32</v>
      </c>
      <c r="E62" s="31">
        <v>6500</v>
      </c>
      <c r="F62" s="31"/>
      <c r="G62" s="31">
        <f t="shared" si="4"/>
        <v>6500</v>
      </c>
      <c r="H62" s="31"/>
      <c r="I62" s="31">
        <f t="shared" si="5"/>
        <v>6500</v>
      </c>
      <c r="J62" s="31"/>
      <c r="K62" s="31">
        <f t="shared" si="2"/>
        <v>6500</v>
      </c>
      <c r="L62" s="31"/>
      <c r="M62" s="31">
        <f t="shared" si="3"/>
        <v>6500</v>
      </c>
    </row>
    <row r="63" spans="1:13" s="10" customFormat="1" ht="19.5" customHeight="1">
      <c r="A63" s="24"/>
      <c r="B63" s="32"/>
      <c r="C63" s="24">
        <v>4270</v>
      </c>
      <c r="D63" s="17" t="s">
        <v>38</v>
      </c>
      <c r="E63" s="31">
        <v>150000</v>
      </c>
      <c r="F63" s="31"/>
      <c r="G63" s="31">
        <f t="shared" si="4"/>
        <v>150000</v>
      </c>
      <c r="H63" s="31"/>
      <c r="I63" s="31">
        <f t="shared" si="5"/>
        <v>150000</v>
      </c>
      <c r="J63" s="31"/>
      <c r="K63" s="31">
        <f t="shared" si="2"/>
        <v>150000</v>
      </c>
      <c r="L63" s="31">
        <v>100000</v>
      </c>
      <c r="M63" s="31">
        <f t="shared" si="3"/>
        <v>250000</v>
      </c>
    </row>
    <row r="64" spans="1:13" s="10" customFormat="1" ht="22.5">
      <c r="A64" s="24"/>
      <c r="B64" s="32">
        <v>80103</v>
      </c>
      <c r="C64" s="25"/>
      <c r="D64" s="17" t="s">
        <v>114</v>
      </c>
      <c r="E64" s="31">
        <f>SUM(E65:E66)</f>
        <v>71254</v>
      </c>
      <c r="F64" s="31">
        <f>SUM(F65:F66)</f>
        <v>0</v>
      </c>
      <c r="G64" s="31">
        <f t="shared" si="4"/>
        <v>71254</v>
      </c>
      <c r="H64" s="31">
        <f>SUM(H65:H66)</f>
        <v>0</v>
      </c>
      <c r="I64" s="31">
        <f t="shared" si="5"/>
        <v>71254</v>
      </c>
      <c r="J64" s="31">
        <f>SUM(J65:J66)</f>
        <v>0</v>
      </c>
      <c r="K64" s="31">
        <f t="shared" si="2"/>
        <v>71254</v>
      </c>
      <c r="L64" s="31">
        <f>SUM(L65:L66)</f>
        <v>0</v>
      </c>
      <c r="M64" s="31">
        <f t="shared" si="3"/>
        <v>71254</v>
      </c>
    </row>
    <row r="65" spans="1:13" s="10" customFormat="1" ht="22.5">
      <c r="A65" s="24"/>
      <c r="B65" s="32"/>
      <c r="C65" s="35">
        <v>2540</v>
      </c>
      <c r="D65" s="17" t="s">
        <v>106</v>
      </c>
      <c r="E65" s="31">
        <v>69354</v>
      </c>
      <c r="F65" s="31"/>
      <c r="G65" s="31">
        <f t="shared" si="4"/>
        <v>69354</v>
      </c>
      <c r="H65" s="31"/>
      <c r="I65" s="31">
        <f t="shared" si="5"/>
        <v>69354</v>
      </c>
      <c r="J65" s="31"/>
      <c r="K65" s="31">
        <f t="shared" si="2"/>
        <v>69354</v>
      </c>
      <c r="L65" s="31"/>
      <c r="M65" s="31">
        <f t="shared" si="3"/>
        <v>69354</v>
      </c>
    </row>
    <row r="66" spans="1:13" s="10" customFormat="1" ht="19.5" customHeight="1">
      <c r="A66" s="24"/>
      <c r="B66" s="32"/>
      <c r="C66" s="35">
        <v>4210</v>
      </c>
      <c r="D66" s="17" t="s">
        <v>32</v>
      </c>
      <c r="E66" s="31">
        <v>1900</v>
      </c>
      <c r="F66" s="31"/>
      <c r="G66" s="31">
        <f t="shared" si="4"/>
        <v>1900</v>
      </c>
      <c r="H66" s="31"/>
      <c r="I66" s="31">
        <f t="shared" si="5"/>
        <v>1900</v>
      </c>
      <c r="J66" s="31"/>
      <c r="K66" s="31">
        <f t="shared" si="2"/>
        <v>1900</v>
      </c>
      <c r="L66" s="31"/>
      <c r="M66" s="31">
        <f t="shared" si="3"/>
        <v>1900</v>
      </c>
    </row>
    <row r="67" spans="1:13" s="10" customFormat="1" ht="19.5" customHeight="1">
      <c r="A67" s="37"/>
      <c r="B67" s="32" t="s">
        <v>65</v>
      </c>
      <c r="C67" s="35"/>
      <c r="D67" s="17" t="s">
        <v>74</v>
      </c>
      <c r="E67" s="31">
        <f>SUM(E68:E70)</f>
        <v>2932516</v>
      </c>
      <c r="F67" s="31">
        <f>SUM(F68:F70)</f>
        <v>0</v>
      </c>
      <c r="G67" s="31">
        <f t="shared" si="4"/>
        <v>2932516</v>
      </c>
      <c r="H67" s="31">
        <f>SUM(H68:H70)</f>
        <v>0</v>
      </c>
      <c r="I67" s="31">
        <f t="shared" si="5"/>
        <v>2932516</v>
      </c>
      <c r="J67" s="31">
        <f>SUM(J68:J70)</f>
        <v>0</v>
      </c>
      <c r="K67" s="31">
        <f t="shared" si="2"/>
        <v>2932516</v>
      </c>
      <c r="L67" s="31">
        <f>SUM(L68:L70)</f>
        <v>220700</v>
      </c>
      <c r="M67" s="31">
        <f t="shared" si="3"/>
        <v>3153216</v>
      </c>
    </row>
    <row r="68" spans="1:13" s="10" customFormat="1" ht="22.5">
      <c r="A68" s="37"/>
      <c r="B68" s="32"/>
      <c r="C68" s="35">
        <v>2510</v>
      </c>
      <c r="D68" s="17" t="s">
        <v>75</v>
      </c>
      <c r="E68" s="31">
        <v>2832116</v>
      </c>
      <c r="F68" s="31"/>
      <c r="G68" s="31">
        <f t="shared" si="4"/>
        <v>2832116</v>
      </c>
      <c r="H68" s="31"/>
      <c r="I68" s="31">
        <f t="shared" si="5"/>
        <v>2832116</v>
      </c>
      <c r="J68" s="31"/>
      <c r="K68" s="31">
        <f t="shared" si="2"/>
        <v>2832116</v>
      </c>
      <c r="L68" s="31">
        <v>220700</v>
      </c>
      <c r="M68" s="31">
        <f t="shared" si="3"/>
        <v>3052816</v>
      </c>
    </row>
    <row r="69" spans="1:13" s="10" customFormat="1" ht="19.5" customHeight="1">
      <c r="A69" s="37"/>
      <c r="B69" s="32"/>
      <c r="C69" s="35">
        <v>4210</v>
      </c>
      <c r="D69" s="17" t="s">
        <v>32</v>
      </c>
      <c r="E69" s="31">
        <v>400</v>
      </c>
      <c r="F69" s="31"/>
      <c r="G69" s="31">
        <f t="shared" si="4"/>
        <v>400</v>
      </c>
      <c r="H69" s="31"/>
      <c r="I69" s="31">
        <f t="shared" si="5"/>
        <v>400</v>
      </c>
      <c r="J69" s="31"/>
      <c r="K69" s="31">
        <f t="shared" si="2"/>
        <v>400</v>
      </c>
      <c r="L69" s="31"/>
      <c r="M69" s="31">
        <f t="shared" si="3"/>
        <v>400</v>
      </c>
    </row>
    <row r="70" spans="1:13" s="10" customFormat="1" ht="19.5" customHeight="1">
      <c r="A70" s="37"/>
      <c r="B70" s="32"/>
      <c r="C70" s="35">
        <v>4270</v>
      </c>
      <c r="D70" s="17" t="s">
        <v>38</v>
      </c>
      <c r="E70" s="31">
        <v>100000</v>
      </c>
      <c r="F70" s="31"/>
      <c r="G70" s="31">
        <f t="shared" si="4"/>
        <v>100000</v>
      </c>
      <c r="H70" s="31"/>
      <c r="I70" s="31">
        <f t="shared" si="5"/>
        <v>100000</v>
      </c>
      <c r="J70" s="31"/>
      <c r="K70" s="31">
        <f t="shared" si="2"/>
        <v>100000</v>
      </c>
      <c r="L70" s="31"/>
      <c r="M70" s="31">
        <f t="shared" si="3"/>
        <v>100000</v>
      </c>
    </row>
    <row r="71" spans="1:13" s="10" customFormat="1" ht="19.5" customHeight="1">
      <c r="A71" s="37"/>
      <c r="B71" s="32" t="s">
        <v>66</v>
      </c>
      <c r="C71" s="35"/>
      <c r="D71" s="17" t="s">
        <v>16</v>
      </c>
      <c r="E71" s="31">
        <f>SUM(E72:E74)</f>
        <v>1830900</v>
      </c>
      <c r="F71" s="31">
        <f>SUM(F72:F74)</f>
        <v>0</v>
      </c>
      <c r="G71" s="31">
        <f t="shared" si="4"/>
        <v>1830900</v>
      </c>
      <c r="H71" s="31">
        <f>SUM(H72:H74)</f>
        <v>0</v>
      </c>
      <c r="I71" s="31">
        <f t="shared" si="5"/>
        <v>1830900</v>
      </c>
      <c r="J71" s="31">
        <f>SUM(J72:J74)</f>
        <v>0</v>
      </c>
      <c r="K71" s="31">
        <f t="shared" si="2"/>
        <v>1830900</v>
      </c>
      <c r="L71" s="31">
        <f>SUM(L72:L74)</f>
        <v>0</v>
      </c>
      <c r="M71" s="31">
        <f t="shared" si="3"/>
        <v>1830900</v>
      </c>
    </row>
    <row r="72" spans="1:13" s="10" customFormat="1" ht="19.5" customHeight="1">
      <c r="A72" s="37"/>
      <c r="B72" s="32"/>
      <c r="C72" s="35">
        <v>4210</v>
      </c>
      <c r="D72" s="17" t="s">
        <v>32</v>
      </c>
      <c r="E72" s="31">
        <v>900</v>
      </c>
      <c r="F72" s="31"/>
      <c r="G72" s="31">
        <f t="shared" si="4"/>
        <v>900</v>
      </c>
      <c r="H72" s="31"/>
      <c r="I72" s="31">
        <f t="shared" si="5"/>
        <v>900</v>
      </c>
      <c r="J72" s="31"/>
      <c r="K72" s="31">
        <f t="shared" si="2"/>
        <v>900</v>
      </c>
      <c r="L72" s="31"/>
      <c r="M72" s="31">
        <f t="shared" si="3"/>
        <v>900</v>
      </c>
    </row>
    <row r="73" spans="1:13" s="10" customFormat="1" ht="19.5" customHeight="1">
      <c r="A73" s="24"/>
      <c r="B73" s="32"/>
      <c r="C73" s="35">
        <v>4270</v>
      </c>
      <c r="D73" s="17" t="s">
        <v>38</v>
      </c>
      <c r="E73" s="31">
        <v>150000</v>
      </c>
      <c r="F73" s="31"/>
      <c r="G73" s="31">
        <f t="shared" si="4"/>
        <v>150000</v>
      </c>
      <c r="H73" s="31"/>
      <c r="I73" s="31">
        <f t="shared" si="5"/>
        <v>150000</v>
      </c>
      <c r="J73" s="31"/>
      <c r="K73" s="31">
        <f t="shared" si="2"/>
        <v>150000</v>
      </c>
      <c r="L73" s="31"/>
      <c r="M73" s="31">
        <f t="shared" si="3"/>
        <v>150000</v>
      </c>
    </row>
    <row r="74" spans="1:13" s="10" customFormat="1" ht="22.5">
      <c r="A74" s="24"/>
      <c r="B74" s="32"/>
      <c r="C74" s="35">
        <v>6050</v>
      </c>
      <c r="D74" s="5" t="s">
        <v>33</v>
      </c>
      <c r="E74" s="31">
        <v>1680000</v>
      </c>
      <c r="F74" s="31"/>
      <c r="G74" s="31">
        <f t="shared" si="4"/>
        <v>1680000</v>
      </c>
      <c r="H74" s="31"/>
      <c r="I74" s="31">
        <f t="shared" si="5"/>
        <v>1680000</v>
      </c>
      <c r="J74" s="31"/>
      <c r="K74" s="31">
        <f t="shared" si="2"/>
        <v>1680000</v>
      </c>
      <c r="L74" s="31"/>
      <c r="M74" s="31">
        <f t="shared" si="3"/>
        <v>1680000</v>
      </c>
    </row>
    <row r="75" spans="1:13" s="10" customFormat="1" ht="19.5" customHeight="1">
      <c r="A75" s="24"/>
      <c r="B75" s="27" t="s">
        <v>67</v>
      </c>
      <c r="C75" s="19"/>
      <c r="D75" s="5" t="s">
        <v>68</v>
      </c>
      <c r="E75" s="26">
        <f>SUM(E76:E81)</f>
        <v>298200</v>
      </c>
      <c r="F75" s="26">
        <f>SUM(F76:F81)</f>
        <v>0</v>
      </c>
      <c r="G75" s="31">
        <f aca="true" t="shared" si="7" ref="G75:G107">SUM(E75:F75)</f>
        <v>298200</v>
      </c>
      <c r="H75" s="26">
        <f>SUM(H76:H81)</f>
        <v>0</v>
      </c>
      <c r="I75" s="31">
        <f aca="true" t="shared" si="8" ref="I75:I107">SUM(G75:H75)</f>
        <v>298200</v>
      </c>
      <c r="J75" s="26">
        <f>SUM(J76:J81)</f>
        <v>0</v>
      </c>
      <c r="K75" s="31">
        <f aca="true" t="shared" si="9" ref="K75:K139">SUM(I75:J75)</f>
        <v>298200</v>
      </c>
      <c r="L75" s="26">
        <f>SUM(L76:L81)</f>
        <v>0</v>
      </c>
      <c r="M75" s="31">
        <f aca="true" t="shared" si="10" ref="M75:M139">SUM(K75:L75)</f>
        <v>298200</v>
      </c>
    </row>
    <row r="76" spans="1:13" s="10" customFormat="1" ht="19.5" customHeight="1">
      <c r="A76" s="24"/>
      <c r="B76" s="27"/>
      <c r="C76" s="19">
        <v>4110</v>
      </c>
      <c r="D76" s="17" t="s">
        <v>45</v>
      </c>
      <c r="E76" s="31">
        <v>2808</v>
      </c>
      <c r="F76" s="31"/>
      <c r="G76" s="31">
        <f t="shared" si="7"/>
        <v>2808</v>
      </c>
      <c r="H76" s="31"/>
      <c r="I76" s="31">
        <f t="shared" si="8"/>
        <v>2808</v>
      </c>
      <c r="J76" s="31"/>
      <c r="K76" s="31">
        <f t="shared" si="9"/>
        <v>2808</v>
      </c>
      <c r="L76" s="31"/>
      <c r="M76" s="31">
        <f t="shared" si="10"/>
        <v>2808</v>
      </c>
    </row>
    <row r="77" spans="1:13" s="10" customFormat="1" ht="19.5" customHeight="1">
      <c r="A77" s="24"/>
      <c r="B77" s="27"/>
      <c r="C77" s="19">
        <v>4120</v>
      </c>
      <c r="D77" s="17" t="s">
        <v>46</v>
      </c>
      <c r="E77" s="31">
        <v>392</v>
      </c>
      <c r="F77" s="31"/>
      <c r="G77" s="31">
        <f t="shared" si="7"/>
        <v>392</v>
      </c>
      <c r="H77" s="31"/>
      <c r="I77" s="31">
        <f t="shared" si="8"/>
        <v>392</v>
      </c>
      <c r="J77" s="31"/>
      <c r="K77" s="31">
        <f t="shared" si="9"/>
        <v>392</v>
      </c>
      <c r="L77" s="31"/>
      <c r="M77" s="31">
        <f t="shared" si="10"/>
        <v>392</v>
      </c>
    </row>
    <row r="78" spans="1:13" s="10" customFormat="1" ht="19.5" customHeight="1">
      <c r="A78" s="24"/>
      <c r="B78" s="27"/>
      <c r="C78" s="19">
        <v>4170</v>
      </c>
      <c r="D78" s="17" t="s">
        <v>110</v>
      </c>
      <c r="E78" s="31">
        <v>25000</v>
      </c>
      <c r="F78" s="31"/>
      <c r="G78" s="31">
        <f t="shared" si="7"/>
        <v>25000</v>
      </c>
      <c r="H78" s="31"/>
      <c r="I78" s="31">
        <f t="shared" si="8"/>
        <v>25000</v>
      </c>
      <c r="J78" s="31"/>
      <c r="K78" s="31">
        <f t="shared" si="9"/>
        <v>25000</v>
      </c>
      <c r="L78" s="31"/>
      <c r="M78" s="31">
        <f t="shared" si="10"/>
        <v>25000</v>
      </c>
    </row>
    <row r="79" spans="1:13" s="10" customFormat="1" ht="19.5" customHeight="1">
      <c r="A79" s="24"/>
      <c r="B79" s="27"/>
      <c r="C79" s="19">
        <v>4210</v>
      </c>
      <c r="D79" s="5" t="s">
        <v>49</v>
      </c>
      <c r="E79" s="31">
        <v>44000</v>
      </c>
      <c r="F79" s="31"/>
      <c r="G79" s="31">
        <f t="shared" si="7"/>
        <v>44000</v>
      </c>
      <c r="H79" s="31"/>
      <c r="I79" s="31">
        <f t="shared" si="8"/>
        <v>44000</v>
      </c>
      <c r="J79" s="31"/>
      <c r="K79" s="31">
        <f t="shared" si="9"/>
        <v>44000</v>
      </c>
      <c r="L79" s="31"/>
      <c r="M79" s="31">
        <f t="shared" si="10"/>
        <v>44000</v>
      </c>
    </row>
    <row r="80" spans="1:13" s="10" customFormat="1" ht="19.5" customHeight="1">
      <c r="A80" s="24"/>
      <c r="B80" s="27"/>
      <c r="C80" s="19">
        <v>4300</v>
      </c>
      <c r="D80" s="5" t="s">
        <v>39</v>
      </c>
      <c r="E80" s="31">
        <v>220000</v>
      </c>
      <c r="F80" s="31"/>
      <c r="G80" s="31">
        <f t="shared" si="7"/>
        <v>220000</v>
      </c>
      <c r="H80" s="31"/>
      <c r="I80" s="31">
        <f t="shared" si="8"/>
        <v>220000</v>
      </c>
      <c r="J80" s="31"/>
      <c r="K80" s="31">
        <f t="shared" si="9"/>
        <v>220000</v>
      </c>
      <c r="L80" s="31"/>
      <c r="M80" s="31">
        <f t="shared" si="10"/>
        <v>220000</v>
      </c>
    </row>
    <row r="81" spans="1:13" s="10" customFormat="1" ht="19.5" customHeight="1">
      <c r="A81" s="24"/>
      <c r="B81" s="27"/>
      <c r="C81" s="19">
        <v>4430</v>
      </c>
      <c r="D81" s="17" t="s">
        <v>50</v>
      </c>
      <c r="E81" s="31">
        <v>6000</v>
      </c>
      <c r="F81" s="31"/>
      <c r="G81" s="31">
        <f t="shared" si="7"/>
        <v>6000</v>
      </c>
      <c r="H81" s="31"/>
      <c r="I81" s="31">
        <f t="shared" si="8"/>
        <v>6000</v>
      </c>
      <c r="J81" s="31"/>
      <c r="K81" s="31">
        <f t="shared" si="9"/>
        <v>6000</v>
      </c>
      <c r="L81" s="31"/>
      <c r="M81" s="31">
        <f t="shared" si="10"/>
        <v>6000</v>
      </c>
    </row>
    <row r="82" spans="1:13" s="10" customFormat="1" ht="11.25">
      <c r="A82" s="24"/>
      <c r="B82" s="36">
        <v>80146</v>
      </c>
      <c r="C82" s="25"/>
      <c r="D82" s="17" t="s">
        <v>97</v>
      </c>
      <c r="E82" s="31">
        <f>SUM(E83:E83)</f>
        <v>10587</v>
      </c>
      <c r="F82" s="31">
        <f>SUM(F83:F83)</f>
        <v>0</v>
      </c>
      <c r="G82" s="31">
        <f t="shared" si="7"/>
        <v>10587</v>
      </c>
      <c r="H82" s="31">
        <f>SUM(H83:H83)</f>
        <v>0</v>
      </c>
      <c r="I82" s="31">
        <f t="shared" si="8"/>
        <v>10587</v>
      </c>
      <c r="J82" s="31">
        <f>SUM(J83:J83)</f>
        <v>0</v>
      </c>
      <c r="K82" s="31">
        <f t="shared" si="9"/>
        <v>10587</v>
      </c>
      <c r="L82" s="31">
        <f>SUM(L83:L83)</f>
        <v>0</v>
      </c>
      <c r="M82" s="31">
        <f t="shared" si="10"/>
        <v>10587</v>
      </c>
    </row>
    <row r="83" spans="1:13" s="10" customFormat="1" ht="22.5">
      <c r="A83" s="24"/>
      <c r="B83" s="36"/>
      <c r="C83" s="25">
        <v>2510</v>
      </c>
      <c r="D83" s="17" t="s">
        <v>75</v>
      </c>
      <c r="E83" s="31">
        <v>10587</v>
      </c>
      <c r="F83" s="31"/>
      <c r="G83" s="31">
        <f t="shared" si="7"/>
        <v>10587</v>
      </c>
      <c r="H83" s="31"/>
      <c r="I83" s="31">
        <f t="shared" si="8"/>
        <v>10587</v>
      </c>
      <c r="J83" s="31"/>
      <c r="K83" s="31">
        <f t="shared" si="9"/>
        <v>10587</v>
      </c>
      <c r="L83" s="31"/>
      <c r="M83" s="31">
        <f t="shared" si="10"/>
        <v>10587</v>
      </c>
    </row>
    <row r="84" spans="1:13" s="10" customFormat="1" ht="19.5" customHeight="1">
      <c r="A84" s="24"/>
      <c r="B84" s="32">
        <v>80195</v>
      </c>
      <c r="C84" s="24"/>
      <c r="D84" s="17" t="s">
        <v>6</v>
      </c>
      <c r="E84" s="31">
        <f>SUM(E85:E88)</f>
        <v>207061</v>
      </c>
      <c r="F84" s="31">
        <f aca="true" t="shared" si="11" ref="F84:M84">SUM(F85:F88)</f>
        <v>0</v>
      </c>
      <c r="G84" s="31">
        <f t="shared" si="11"/>
        <v>207061</v>
      </c>
      <c r="H84" s="31">
        <f t="shared" si="11"/>
        <v>0</v>
      </c>
      <c r="I84" s="31">
        <f t="shared" si="11"/>
        <v>207061</v>
      </c>
      <c r="J84" s="31">
        <f t="shared" si="11"/>
        <v>0</v>
      </c>
      <c r="K84" s="31">
        <f t="shared" si="11"/>
        <v>207061</v>
      </c>
      <c r="L84" s="31">
        <f t="shared" si="11"/>
        <v>2451</v>
      </c>
      <c r="M84" s="31">
        <f t="shared" si="11"/>
        <v>209512</v>
      </c>
    </row>
    <row r="85" spans="1:13" s="10" customFormat="1" ht="19.5" customHeight="1">
      <c r="A85" s="24"/>
      <c r="B85" s="32"/>
      <c r="C85" s="24">
        <v>4170</v>
      </c>
      <c r="D85" s="17" t="s">
        <v>110</v>
      </c>
      <c r="E85" s="31">
        <v>500</v>
      </c>
      <c r="F85" s="31"/>
      <c r="G85" s="31">
        <f t="shared" si="7"/>
        <v>500</v>
      </c>
      <c r="H85" s="31"/>
      <c r="I85" s="31">
        <f t="shared" si="8"/>
        <v>500</v>
      </c>
      <c r="J85" s="31"/>
      <c r="K85" s="31">
        <f t="shared" si="9"/>
        <v>500</v>
      </c>
      <c r="L85" s="31"/>
      <c r="M85" s="31">
        <f t="shared" si="10"/>
        <v>500</v>
      </c>
    </row>
    <row r="86" spans="1:13" s="10" customFormat="1" ht="19.5" customHeight="1">
      <c r="A86" s="24"/>
      <c r="B86" s="32"/>
      <c r="C86" s="24">
        <v>4300</v>
      </c>
      <c r="D86" s="17" t="s">
        <v>39</v>
      </c>
      <c r="E86" s="31">
        <v>52486</v>
      </c>
      <c r="F86" s="31"/>
      <c r="G86" s="31">
        <f t="shared" si="7"/>
        <v>52486</v>
      </c>
      <c r="H86" s="31"/>
      <c r="I86" s="31">
        <f t="shared" si="8"/>
        <v>52486</v>
      </c>
      <c r="J86" s="31"/>
      <c r="K86" s="31">
        <f t="shared" si="9"/>
        <v>52486</v>
      </c>
      <c r="L86" s="31"/>
      <c r="M86" s="31">
        <f t="shared" si="10"/>
        <v>52486</v>
      </c>
    </row>
    <row r="87" spans="1:13" s="10" customFormat="1" ht="22.5">
      <c r="A87" s="24"/>
      <c r="B87" s="32"/>
      <c r="C87" s="24">
        <v>4440</v>
      </c>
      <c r="D87" s="17" t="s">
        <v>47</v>
      </c>
      <c r="E87" s="31">
        <v>154075</v>
      </c>
      <c r="F87" s="31"/>
      <c r="G87" s="31">
        <f t="shared" si="7"/>
        <v>154075</v>
      </c>
      <c r="H87" s="31"/>
      <c r="I87" s="31">
        <f t="shared" si="8"/>
        <v>154075</v>
      </c>
      <c r="J87" s="31"/>
      <c r="K87" s="31">
        <f t="shared" si="9"/>
        <v>154075</v>
      </c>
      <c r="L87" s="31"/>
      <c r="M87" s="31">
        <f t="shared" si="10"/>
        <v>154075</v>
      </c>
    </row>
    <row r="88" spans="1:13" s="10" customFormat="1" ht="22.5">
      <c r="A88" s="24"/>
      <c r="B88" s="32"/>
      <c r="C88" s="24">
        <v>4700</v>
      </c>
      <c r="D88" s="17" t="s">
        <v>147</v>
      </c>
      <c r="E88" s="31">
        <v>0</v>
      </c>
      <c r="F88" s="31"/>
      <c r="G88" s="31">
        <f t="shared" si="7"/>
        <v>0</v>
      </c>
      <c r="H88" s="31"/>
      <c r="I88" s="31">
        <f t="shared" si="8"/>
        <v>0</v>
      </c>
      <c r="J88" s="31"/>
      <c r="K88" s="31">
        <f t="shared" si="9"/>
        <v>0</v>
      </c>
      <c r="L88" s="31">
        <v>2451</v>
      </c>
      <c r="M88" s="31">
        <f t="shared" si="10"/>
        <v>2451</v>
      </c>
    </row>
    <row r="89" spans="1:13" s="1" customFormat="1" ht="19.5" customHeight="1">
      <c r="A89" s="12" t="s">
        <v>69</v>
      </c>
      <c r="B89" s="13"/>
      <c r="C89" s="14"/>
      <c r="D89" s="15" t="s">
        <v>17</v>
      </c>
      <c r="E89" s="16">
        <f>SUM(E92,E103,E90)</f>
        <v>157098</v>
      </c>
      <c r="F89" s="16">
        <f>SUM(F92,F103,F90)</f>
        <v>0</v>
      </c>
      <c r="G89" s="16">
        <f t="shared" si="7"/>
        <v>157098</v>
      </c>
      <c r="H89" s="16">
        <f>SUM(H92,H103,H90)</f>
        <v>0</v>
      </c>
      <c r="I89" s="16">
        <f t="shared" si="8"/>
        <v>157098</v>
      </c>
      <c r="J89" s="16">
        <f>SUM(J92,J103,J90)</f>
        <v>0</v>
      </c>
      <c r="K89" s="16">
        <f t="shared" si="9"/>
        <v>157098</v>
      </c>
      <c r="L89" s="16">
        <f>SUM(L92,L103,L90)</f>
        <v>0</v>
      </c>
      <c r="M89" s="16">
        <f t="shared" si="10"/>
        <v>157098</v>
      </c>
    </row>
    <row r="90" spans="1:13" s="1" customFormat="1" ht="19.5" customHeight="1">
      <c r="A90" s="12"/>
      <c r="B90" s="36">
        <v>85153</v>
      </c>
      <c r="C90" s="35"/>
      <c r="D90" s="17" t="s">
        <v>117</v>
      </c>
      <c r="E90" s="31">
        <f>SUM(E91:E91)</f>
        <v>9700</v>
      </c>
      <c r="F90" s="31">
        <f>SUM(F91:F91)</f>
        <v>0</v>
      </c>
      <c r="G90" s="31">
        <f t="shared" si="7"/>
        <v>9700</v>
      </c>
      <c r="H90" s="31">
        <f>SUM(H91:H91)</f>
        <v>0</v>
      </c>
      <c r="I90" s="31">
        <f t="shared" si="8"/>
        <v>9700</v>
      </c>
      <c r="J90" s="31">
        <f>SUM(J91:J91)</f>
        <v>0</v>
      </c>
      <c r="K90" s="31">
        <f t="shared" si="9"/>
        <v>9700</v>
      </c>
      <c r="L90" s="31">
        <f>SUM(L91:L91)</f>
        <v>0</v>
      </c>
      <c r="M90" s="31">
        <f t="shared" si="10"/>
        <v>9700</v>
      </c>
    </row>
    <row r="91" spans="1:13" s="1" customFormat="1" ht="19.5" customHeight="1">
      <c r="A91" s="12"/>
      <c r="B91" s="36"/>
      <c r="C91" s="35">
        <v>4300</v>
      </c>
      <c r="D91" s="17" t="s">
        <v>39</v>
      </c>
      <c r="E91" s="31">
        <v>9700</v>
      </c>
      <c r="F91" s="31"/>
      <c r="G91" s="31">
        <f t="shared" si="7"/>
        <v>9700</v>
      </c>
      <c r="H91" s="31"/>
      <c r="I91" s="31">
        <f t="shared" si="8"/>
        <v>9700</v>
      </c>
      <c r="J91" s="31"/>
      <c r="K91" s="31">
        <f t="shared" si="9"/>
        <v>9700</v>
      </c>
      <c r="L91" s="31"/>
      <c r="M91" s="31">
        <f t="shared" si="10"/>
        <v>9700</v>
      </c>
    </row>
    <row r="92" spans="1:13" s="10" customFormat="1" ht="19.5" customHeight="1">
      <c r="A92" s="24"/>
      <c r="B92" s="32" t="s">
        <v>70</v>
      </c>
      <c r="C92" s="35"/>
      <c r="D92" s="17" t="s">
        <v>18</v>
      </c>
      <c r="E92" s="31">
        <f>SUM(E93:E102)</f>
        <v>137398</v>
      </c>
      <c r="F92" s="31">
        <f>SUM(F93:F102)</f>
        <v>0</v>
      </c>
      <c r="G92" s="31">
        <f t="shared" si="7"/>
        <v>137398</v>
      </c>
      <c r="H92" s="31">
        <f>SUM(H93:H102)</f>
        <v>0</v>
      </c>
      <c r="I92" s="31">
        <f t="shared" si="8"/>
        <v>137398</v>
      </c>
      <c r="J92" s="31">
        <f>SUM(J93:J102)</f>
        <v>0</v>
      </c>
      <c r="K92" s="31">
        <f t="shared" si="9"/>
        <v>137398</v>
      </c>
      <c r="L92" s="31">
        <f>SUM(L93:L102)</f>
        <v>0</v>
      </c>
      <c r="M92" s="31">
        <f t="shared" si="10"/>
        <v>137398</v>
      </c>
    </row>
    <row r="93" spans="1:13" s="10" customFormat="1" ht="33.75">
      <c r="A93" s="24"/>
      <c r="B93" s="36"/>
      <c r="C93" s="35">
        <v>2630</v>
      </c>
      <c r="D93" s="17" t="s">
        <v>116</v>
      </c>
      <c r="E93" s="31">
        <v>73240</v>
      </c>
      <c r="F93" s="31">
        <v>-68400</v>
      </c>
      <c r="G93" s="31">
        <f t="shared" si="7"/>
        <v>4840</v>
      </c>
      <c r="H93" s="31"/>
      <c r="I93" s="31">
        <f t="shared" si="8"/>
        <v>4840</v>
      </c>
      <c r="J93" s="31"/>
      <c r="K93" s="31">
        <f t="shared" si="9"/>
        <v>4840</v>
      </c>
      <c r="L93" s="31"/>
      <c r="M93" s="31">
        <f t="shared" si="10"/>
        <v>4840</v>
      </c>
    </row>
    <row r="94" spans="1:13" s="10" customFormat="1" ht="33.75">
      <c r="A94" s="24"/>
      <c r="B94" s="36"/>
      <c r="C94" s="35">
        <v>2820</v>
      </c>
      <c r="D94" s="17" t="s">
        <v>134</v>
      </c>
      <c r="E94" s="31">
        <v>0</v>
      </c>
      <c r="F94" s="31">
        <v>13200</v>
      </c>
      <c r="G94" s="31">
        <f t="shared" si="7"/>
        <v>13200</v>
      </c>
      <c r="H94" s="31"/>
      <c r="I94" s="31">
        <f t="shared" si="8"/>
        <v>13200</v>
      </c>
      <c r="J94" s="31"/>
      <c r="K94" s="31">
        <f t="shared" si="9"/>
        <v>13200</v>
      </c>
      <c r="L94" s="31"/>
      <c r="M94" s="31">
        <f t="shared" si="10"/>
        <v>13200</v>
      </c>
    </row>
    <row r="95" spans="1:13" s="10" customFormat="1" ht="56.25">
      <c r="A95" s="24"/>
      <c r="B95" s="36"/>
      <c r="C95" s="35">
        <v>2830</v>
      </c>
      <c r="D95" s="17" t="s">
        <v>135</v>
      </c>
      <c r="E95" s="31">
        <v>0</v>
      </c>
      <c r="F95" s="31">
        <v>55200</v>
      </c>
      <c r="G95" s="31">
        <f t="shared" si="7"/>
        <v>55200</v>
      </c>
      <c r="H95" s="31"/>
      <c r="I95" s="31">
        <f t="shared" si="8"/>
        <v>55200</v>
      </c>
      <c r="J95" s="31"/>
      <c r="K95" s="31">
        <f t="shared" si="9"/>
        <v>55200</v>
      </c>
      <c r="L95" s="31"/>
      <c r="M95" s="31">
        <f t="shared" si="10"/>
        <v>55200</v>
      </c>
    </row>
    <row r="96" spans="1:13" s="10" customFormat="1" ht="24" customHeight="1">
      <c r="A96" s="24"/>
      <c r="B96" s="36"/>
      <c r="C96" s="35">
        <v>4110</v>
      </c>
      <c r="D96" s="17" t="s">
        <v>45</v>
      </c>
      <c r="E96" s="31">
        <v>1758</v>
      </c>
      <c r="F96" s="31"/>
      <c r="G96" s="31">
        <f t="shared" si="7"/>
        <v>1758</v>
      </c>
      <c r="H96" s="31"/>
      <c r="I96" s="31">
        <f t="shared" si="8"/>
        <v>1758</v>
      </c>
      <c r="J96" s="31"/>
      <c r="K96" s="31">
        <f t="shared" si="9"/>
        <v>1758</v>
      </c>
      <c r="L96" s="31"/>
      <c r="M96" s="31">
        <f t="shared" si="10"/>
        <v>1758</v>
      </c>
    </row>
    <row r="97" spans="1:13" s="10" customFormat="1" ht="19.5" customHeight="1">
      <c r="A97" s="24"/>
      <c r="B97" s="36"/>
      <c r="C97" s="35">
        <v>4170</v>
      </c>
      <c r="D97" s="17" t="s">
        <v>110</v>
      </c>
      <c r="E97" s="31">
        <v>36800</v>
      </c>
      <c r="F97" s="31"/>
      <c r="G97" s="31">
        <f t="shared" si="7"/>
        <v>36800</v>
      </c>
      <c r="H97" s="31"/>
      <c r="I97" s="31">
        <f t="shared" si="8"/>
        <v>36800</v>
      </c>
      <c r="J97" s="31"/>
      <c r="K97" s="31">
        <f t="shared" si="9"/>
        <v>36800</v>
      </c>
      <c r="L97" s="31"/>
      <c r="M97" s="31">
        <f t="shared" si="10"/>
        <v>36800</v>
      </c>
    </row>
    <row r="98" spans="1:13" s="10" customFormat="1" ht="19.5" customHeight="1">
      <c r="A98" s="24"/>
      <c r="B98" s="36"/>
      <c r="C98" s="35">
        <v>4210</v>
      </c>
      <c r="D98" s="5" t="s">
        <v>49</v>
      </c>
      <c r="E98" s="31">
        <v>7000</v>
      </c>
      <c r="F98" s="31"/>
      <c r="G98" s="31">
        <f t="shared" si="7"/>
        <v>7000</v>
      </c>
      <c r="H98" s="31"/>
      <c r="I98" s="31">
        <f t="shared" si="8"/>
        <v>7000</v>
      </c>
      <c r="J98" s="31"/>
      <c r="K98" s="31">
        <f t="shared" si="9"/>
        <v>7000</v>
      </c>
      <c r="L98" s="31"/>
      <c r="M98" s="31">
        <f t="shared" si="10"/>
        <v>7000</v>
      </c>
    </row>
    <row r="99" spans="1:13" s="10" customFormat="1" ht="19.5" customHeight="1">
      <c r="A99" s="24"/>
      <c r="B99" s="36"/>
      <c r="C99" s="35">
        <v>4220</v>
      </c>
      <c r="D99" s="17" t="s">
        <v>104</v>
      </c>
      <c r="E99" s="31">
        <v>13500</v>
      </c>
      <c r="F99" s="31"/>
      <c r="G99" s="31">
        <f t="shared" si="7"/>
        <v>13500</v>
      </c>
      <c r="H99" s="31"/>
      <c r="I99" s="31">
        <f t="shared" si="8"/>
        <v>13500</v>
      </c>
      <c r="J99" s="31"/>
      <c r="K99" s="31">
        <f t="shared" si="9"/>
        <v>13500</v>
      </c>
      <c r="L99" s="31"/>
      <c r="M99" s="31">
        <f t="shared" si="10"/>
        <v>13500</v>
      </c>
    </row>
    <row r="100" spans="1:13" s="10" customFormat="1" ht="19.5" customHeight="1">
      <c r="A100" s="24"/>
      <c r="B100" s="36"/>
      <c r="C100" s="35">
        <v>4300</v>
      </c>
      <c r="D100" s="17" t="s">
        <v>39</v>
      </c>
      <c r="E100" s="31">
        <v>3100</v>
      </c>
      <c r="F100" s="31"/>
      <c r="G100" s="31">
        <f t="shared" si="7"/>
        <v>3100</v>
      </c>
      <c r="H100" s="31"/>
      <c r="I100" s="31">
        <f t="shared" si="8"/>
        <v>3100</v>
      </c>
      <c r="J100" s="31"/>
      <c r="K100" s="31">
        <f t="shared" si="9"/>
        <v>3100</v>
      </c>
      <c r="L100" s="31"/>
      <c r="M100" s="31">
        <f t="shared" si="10"/>
        <v>3100</v>
      </c>
    </row>
    <row r="101" spans="1:13" s="10" customFormat="1" ht="11.25">
      <c r="A101" s="24"/>
      <c r="B101" s="36"/>
      <c r="C101" s="35">
        <v>4350</v>
      </c>
      <c r="D101" s="17" t="s">
        <v>126</v>
      </c>
      <c r="E101" s="31">
        <v>800</v>
      </c>
      <c r="F101" s="31"/>
      <c r="G101" s="31">
        <f t="shared" si="7"/>
        <v>800</v>
      </c>
      <c r="H101" s="31"/>
      <c r="I101" s="31">
        <f t="shared" si="8"/>
        <v>800</v>
      </c>
      <c r="J101" s="31"/>
      <c r="K101" s="31">
        <f t="shared" si="9"/>
        <v>800</v>
      </c>
      <c r="L101" s="31"/>
      <c r="M101" s="31">
        <f t="shared" si="10"/>
        <v>800</v>
      </c>
    </row>
    <row r="102" spans="1:13" s="10" customFormat="1" ht="19.5" customHeight="1">
      <c r="A102" s="24"/>
      <c r="B102" s="36"/>
      <c r="C102" s="35">
        <v>4410</v>
      </c>
      <c r="D102" s="17" t="s">
        <v>48</v>
      </c>
      <c r="E102" s="31">
        <v>1200</v>
      </c>
      <c r="F102" s="31"/>
      <c r="G102" s="31">
        <f t="shared" si="7"/>
        <v>1200</v>
      </c>
      <c r="H102" s="31"/>
      <c r="I102" s="31">
        <f t="shared" si="8"/>
        <v>1200</v>
      </c>
      <c r="J102" s="31"/>
      <c r="K102" s="31">
        <f t="shared" si="9"/>
        <v>1200</v>
      </c>
      <c r="L102" s="31"/>
      <c r="M102" s="31">
        <f t="shared" si="10"/>
        <v>1200</v>
      </c>
    </row>
    <row r="103" spans="1:13" s="10" customFormat="1" ht="19.5" customHeight="1">
      <c r="A103" s="24"/>
      <c r="B103" s="36">
        <v>85195</v>
      </c>
      <c r="C103" s="35"/>
      <c r="D103" s="17" t="s">
        <v>6</v>
      </c>
      <c r="E103" s="31">
        <f>SUM(E104)</f>
        <v>10000</v>
      </c>
      <c r="F103" s="31">
        <f>SUM(F104)</f>
        <v>0</v>
      </c>
      <c r="G103" s="31">
        <f t="shared" si="7"/>
        <v>10000</v>
      </c>
      <c r="H103" s="31">
        <f>SUM(H104)</f>
        <v>0</v>
      </c>
      <c r="I103" s="31">
        <f t="shared" si="8"/>
        <v>10000</v>
      </c>
      <c r="J103" s="31">
        <f>SUM(J104)</f>
        <v>0</v>
      </c>
      <c r="K103" s="31">
        <f t="shared" si="9"/>
        <v>10000</v>
      </c>
      <c r="L103" s="31">
        <f>SUM(L104)</f>
        <v>0</v>
      </c>
      <c r="M103" s="31">
        <f t="shared" si="10"/>
        <v>10000</v>
      </c>
    </row>
    <row r="104" spans="1:13" s="10" customFormat="1" ht="19.5" customHeight="1">
      <c r="A104" s="24"/>
      <c r="B104" s="36"/>
      <c r="C104" s="35">
        <v>4430</v>
      </c>
      <c r="D104" s="17" t="s">
        <v>50</v>
      </c>
      <c r="E104" s="31">
        <v>10000</v>
      </c>
      <c r="F104" s="31"/>
      <c r="G104" s="31">
        <f t="shared" si="7"/>
        <v>10000</v>
      </c>
      <c r="H104" s="31"/>
      <c r="I104" s="31">
        <f t="shared" si="8"/>
        <v>10000</v>
      </c>
      <c r="J104" s="31"/>
      <c r="K104" s="31">
        <f t="shared" si="9"/>
        <v>10000</v>
      </c>
      <c r="L104" s="31"/>
      <c r="M104" s="31">
        <f t="shared" si="10"/>
        <v>10000</v>
      </c>
    </row>
    <row r="105" spans="1:13" s="1" customFormat="1" ht="19.5" customHeight="1">
      <c r="A105" s="23">
        <v>852</v>
      </c>
      <c r="B105" s="13"/>
      <c r="C105" s="14"/>
      <c r="D105" s="15" t="s">
        <v>108</v>
      </c>
      <c r="E105" s="16">
        <f>SUM(E106,E114,E116,E118,E120,)</f>
        <v>7862820</v>
      </c>
      <c r="F105" s="16">
        <f>SUM(F106,F114,F116,F118,F120,)</f>
        <v>0</v>
      </c>
      <c r="G105" s="16">
        <f t="shared" si="7"/>
        <v>7862820</v>
      </c>
      <c r="H105" s="16">
        <f>SUM(H106,H114,H116,H118,H120,)</f>
        <v>147200</v>
      </c>
      <c r="I105" s="16">
        <f t="shared" si="8"/>
        <v>8010020</v>
      </c>
      <c r="J105" s="16">
        <f>SUM(J106,J114,J116,J118,J120,)</f>
        <v>0</v>
      </c>
      <c r="K105" s="16">
        <f t="shared" si="9"/>
        <v>8010020</v>
      </c>
      <c r="L105" s="16">
        <f>SUM(L106,L114,L116,L118,L120,)</f>
        <v>0</v>
      </c>
      <c r="M105" s="16">
        <f t="shared" si="10"/>
        <v>8010020</v>
      </c>
    </row>
    <row r="106" spans="1:13" s="10" customFormat="1" ht="33.75">
      <c r="A106" s="40"/>
      <c r="B106" s="19">
        <v>85212</v>
      </c>
      <c r="C106" s="30"/>
      <c r="D106" s="28" t="s">
        <v>115</v>
      </c>
      <c r="E106" s="26">
        <f>SUM(E107:E113)</f>
        <v>6416200</v>
      </c>
      <c r="F106" s="26">
        <f>SUM(F107:F113)</f>
        <v>0</v>
      </c>
      <c r="G106" s="31">
        <f t="shared" si="7"/>
        <v>6416200</v>
      </c>
      <c r="H106" s="26">
        <f>SUM(H107:H113)</f>
        <v>147200</v>
      </c>
      <c r="I106" s="31">
        <f t="shared" si="8"/>
        <v>6563400</v>
      </c>
      <c r="J106" s="26">
        <f>SUM(J107:J113)</f>
        <v>0</v>
      </c>
      <c r="K106" s="31">
        <f t="shared" si="9"/>
        <v>6563400</v>
      </c>
      <c r="L106" s="26">
        <f>SUM(L107:L113)</f>
        <v>0</v>
      </c>
      <c r="M106" s="31">
        <f t="shared" si="10"/>
        <v>6563400</v>
      </c>
    </row>
    <row r="107" spans="1:13" s="10" customFormat="1" ht="19.5" customHeight="1">
      <c r="A107" s="40"/>
      <c r="B107" s="19"/>
      <c r="C107" s="30">
        <v>3110</v>
      </c>
      <c r="D107" s="28" t="s">
        <v>64</v>
      </c>
      <c r="E107" s="31">
        <v>6176014</v>
      </c>
      <c r="F107" s="31"/>
      <c r="G107" s="31">
        <f t="shared" si="7"/>
        <v>6176014</v>
      </c>
      <c r="H107" s="31">
        <v>142784</v>
      </c>
      <c r="I107" s="31">
        <f t="shared" si="8"/>
        <v>6318798</v>
      </c>
      <c r="J107" s="31"/>
      <c r="K107" s="31">
        <f t="shared" si="9"/>
        <v>6318798</v>
      </c>
      <c r="L107" s="31"/>
      <c r="M107" s="31">
        <f t="shared" si="10"/>
        <v>6318798</v>
      </c>
    </row>
    <row r="108" spans="1:13" s="10" customFormat="1" ht="11.25">
      <c r="A108" s="40"/>
      <c r="B108" s="19"/>
      <c r="C108" s="19">
        <v>4010</v>
      </c>
      <c r="D108" s="5" t="s">
        <v>43</v>
      </c>
      <c r="E108" s="31">
        <v>147161</v>
      </c>
      <c r="F108" s="31">
        <v>2071</v>
      </c>
      <c r="G108" s="31">
        <f>SUM(E108:F108)</f>
        <v>149232</v>
      </c>
      <c r="H108" s="31"/>
      <c r="I108" s="31">
        <f aca="true" t="shared" si="12" ref="I108:I139">SUM(G108:H108)</f>
        <v>149232</v>
      </c>
      <c r="J108" s="31"/>
      <c r="K108" s="31">
        <f t="shared" si="9"/>
        <v>149232</v>
      </c>
      <c r="L108" s="31"/>
      <c r="M108" s="31">
        <f t="shared" si="10"/>
        <v>149232</v>
      </c>
    </row>
    <row r="109" spans="1:13" s="10" customFormat="1" ht="11.25">
      <c r="A109" s="40"/>
      <c r="B109" s="19"/>
      <c r="C109" s="19">
        <v>4040</v>
      </c>
      <c r="D109" s="5" t="s">
        <v>44</v>
      </c>
      <c r="E109" s="31">
        <v>12000</v>
      </c>
      <c r="F109" s="31">
        <v>-2071</v>
      </c>
      <c r="G109" s="31">
        <f>SUM(E109:F109)</f>
        <v>9929</v>
      </c>
      <c r="H109" s="31"/>
      <c r="I109" s="31">
        <f t="shared" si="12"/>
        <v>9929</v>
      </c>
      <c r="J109" s="31"/>
      <c r="K109" s="31">
        <f t="shared" si="9"/>
        <v>9929</v>
      </c>
      <c r="L109" s="31"/>
      <c r="M109" s="31">
        <f t="shared" si="10"/>
        <v>9929</v>
      </c>
    </row>
    <row r="110" spans="1:13" s="10" customFormat="1" ht="11.25">
      <c r="A110" s="40"/>
      <c r="B110" s="19"/>
      <c r="C110" s="19">
        <v>4110</v>
      </c>
      <c r="D110" s="5" t="s">
        <v>45</v>
      </c>
      <c r="E110" s="31">
        <v>73300</v>
      </c>
      <c r="F110" s="31"/>
      <c r="G110" s="31">
        <f>SUM(E110:F110)</f>
        <v>73300</v>
      </c>
      <c r="H110" s="31"/>
      <c r="I110" s="31">
        <f t="shared" si="12"/>
        <v>73300</v>
      </c>
      <c r="J110" s="31"/>
      <c r="K110" s="31">
        <f t="shared" si="9"/>
        <v>73300</v>
      </c>
      <c r="L110" s="31"/>
      <c r="M110" s="31">
        <f t="shared" si="10"/>
        <v>73300</v>
      </c>
    </row>
    <row r="111" spans="1:13" s="10" customFormat="1" ht="19.5" customHeight="1">
      <c r="A111" s="40"/>
      <c r="B111" s="19"/>
      <c r="C111" s="19">
        <v>4120</v>
      </c>
      <c r="D111" s="5" t="s">
        <v>46</v>
      </c>
      <c r="E111" s="31">
        <v>3600</v>
      </c>
      <c r="F111" s="31"/>
      <c r="G111" s="31">
        <f>SUM(E111:F111)</f>
        <v>3600</v>
      </c>
      <c r="H111" s="31"/>
      <c r="I111" s="31">
        <f t="shared" si="12"/>
        <v>3600</v>
      </c>
      <c r="J111" s="31"/>
      <c r="K111" s="31">
        <f t="shared" si="9"/>
        <v>3600</v>
      </c>
      <c r="L111" s="31"/>
      <c r="M111" s="31">
        <f t="shared" si="10"/>
        <v>3600</v>
      </c>
    </row>
    <row r="112" spans="1:13" s="10" customFormat="1" ht="19.5" customHeight="1">
      <c r="A112" s="40"/>
      <c r="B112" s="29"/>
      <c r="C112" s="19">
        <v>4210</v>
      </c>
      <c r="D112" s="5" t="s">
        <v>142</v>
      </c>
      <c r="E112" s="31"/>
      <c r="F112" s="31"/>
      <c r="G112" s="31">
        <v>0</v>
      </c>
      <c r="H112" s="31">
        <v>4416</v>
      </c>
      <c r="I112" s="31">
        <f t="shared" si="12"/>
        <v>4416</v>
      </c>
      <c r="J112" s="31"/>
      <c r="K112" s="31">
        <f t="shared" si="9"/>
        <v>4416</v>
      </c>
      <c r="L112" s="31"/>
      <c r="M112" s="31">
        <f t="shared" si="10"/>
        <v>4416</v>
      </c>
    </row>
    <row r="113" spans="1:13" s="10" customFormat="1" ht="22.5">
      <c r="A113" s="40"/>
      <c r="B113" s="29"/>
      <c r="C113" s="19">
        <v>4440</v>
      </c>
      <c r="D113" s="5" t="s">
        <v>47</v>
      </c>
      <c r="E113" s="31">
        <v>4125</v>
      </c>
      <c r="F113" s="31"/>
      <c r="G113" s="31">
        <f aca="true" t="shared" si="13" ref="G113:G144">SUM(E113:F113)</f>
        <v>4125</v>
      </c>
      <c r="H113" s="31"/>
      <c r="I113" s="31">
        <f t="shared" si="12"/>
        <v>4125</v>
      </c>
      <c r="J113" s="31"/>
      <c r="K113" s="31">
        <f t="shared" si="9"/>
        <v>4125</v>
      </c>
      <c r="L113" s="31"/>
      <c r="M113" s="31">
        <f t="shared" si="10"/>
        <v>4125</v>
      </c>
    </row>
    <row r="114" spans="1:13" s="10" customFormat="1" ht="45">
      <c r="A114" s="24"/>
      <c r="B114" s="36">
        <v>85213</v>
      </c>
      <c r="C114" s="35"/>
      <c r="D114" s="17" t="s">
        <v>107</v>
      </c>
      <c r="E114" s="31">
        <f>SUM(E115)</f>
        <v>31100</v>
      </c>
      <c r="F114" s="31">
        <f>SUM(F115)</f>
        <v>0</v>
      </c>
      <c r="G114" s="31">
        <f t="shared" si="13"/>
        <v>31100</v>
      </c>
      <c r="H114" s="31">
        <f>SUM(H115)</f>
        <v>0</v>
      </c>
      <c r="I114" s="31">
        <f t="shared" si="12"/>
        <v>31100</v>
      </c>
      <c r="J114" s="31">
        <f>SUM(J115)</f>
        <v>0</v>
      </c>
      <c r="K114" s="31">
        <f t="shared" si="9"/>
        <v>31100</v>
      </c>
      <c r="L114" s="31">
        <f>SUM(L115)</f>
        <v>0</v>
      </c>
      <c r="M114" s="31">
        <f t="shared" si="10"/>
        <v>31100</v>
      </c>
    </row>
    <row r="115" spans="1:13" s="10" customFormat="1" ht="11.25">
      <c r="A115" s="24"/>
      <c r="B115" s="36"/>
      <c r="C115" s="35">
        <v>4130</v>
      </c>
      <c r="D115" s="17" t="s">
        <v>71</v>
      </c>
      <c r="E115" s="31">
        <f>71100-40000</f>
        <v>31100</v>
      </c>
      <c r="F115" s="31"/>
      <c r="G115" s="31">
        <f t="shared" si="13"/>
        <v>31100</v>
      </c>
      <c r="H115" s="31"/>
      <c r="I115" s="31">
        <f t="shared" si="12"/>
        <v>31100</v>
      </c>
      <c r="J115" s="31"/>
      <c r="K115" s="31">
        <f t="shared" si="9"/>
        <v>31100</v>
      </c>
      <c r="L115" s="31"/>
      <c r="M115" s="31">
        <f t="shared" si="10"/>
        <v>31100</v>
      </c>
    </row>
    <row r="116" spans="1:13" s="10" customFormat="1" ht="19.5" customHeight="1">
      <c r="A116" s="24"/>
      <c r="B116" s="32">
        <v>85215</v>
      </c>
      <c r="C116" s="35"/>
      <c r="D116" s="17" t="s">
        <v>19</v>
      </c>
      <c r="E116" s="31">
        <f>SUM(E117)</f>
        <v>1250000</v>
      </c>
      <c r="F116" s="31">
        <f>SUM(F117)</f>
        <v>0</v>
      </c>
      <c r="G116" s="31">
        <f t="shared" si="13"/>
        <v>1250000</v>
      </c>
      <c r="H116" s="31">
        <f>SUM(H117)</f>
        <v>0</v>
      </c>
      <c r="I116" s="31">
        <f t="shared" si="12"/>
        <v>1250000</v>
      </c>
      <c r="J116" s="31">
        <f>SUM(J117)</f>
        <v>0</v>
      </c>
      <c r="K116" s="31">
        <f t="shared" si="9"/>
        <v>1250000</v>
      </c>
      <c r="L116" s="31">
        <f>SUM(L117)</f>
        <v>0</v>
      </c>
      <c r="M116" s="31">
        <f t="shared" si="10"/>
        <v>1250000</v>
      </c>
    </row>
    <row r="117" spans="1:13" s="10" customFormat="1" ht="19.5" customHeight="1">
      <c r="A117" s="24"/>
      <c r="B117" s="32"/>
      <c r="C117" s="35">
        <v>3110</v>
      </c>
      <c r="D117" s="17" t="s">
        <v>64</v>
      </c>
      <c r="E117" s="31">
        <v>1250000</v>
      </c>
      <c r="F117" s="31"/>
      <c r="G117" s="31">
        <f t="shared" si="13"/>
        <v>1250000</v>
      </c>
      <c r="H117" s="31"/>
      <c r="I117" s="31">
        <f t="shared" si="12"/>
        <v>1250000</v>
      </c>
      <c r="J117" s="31"/>
      <c r="K117" s="31">
        <f t="shared" si="9"/>
        <v>1250000</v>
      </c>
      <c r="L117" s="31"/>
      <c r="M117" s="31">
        <f t="shared" si="10"/>
        <v>1250000</v>
      </c>
    </row>
    <row r="118" spans="1:13" s="10" customFormat="1" ht="22.5">
      <c r="A118" s="24"/>
      <c r="B118" s="32">
        <v>85228</v>
      </c>
      <c r="C118" s="35"/>
      <c r="D118" s="17" t="s">
        <v>72</v>
      </c>
      <c r="E118" s="31">
        <f>SUM(E119)</f>
        <v>150000</v>
      </c>
      <c r="F118" s="31">
        <f>SUM(F119)</f>
        <v>0</v>
      </c>
      <c r="G118" s="31">
        <f t="shared" si="13"/>
        <v>150000</v>
      </c>
      <c r="H118" s="31">
        <f>SUM(H119)</f>
        <v>0</v>
      </c>
      <c r="I118" s="31">
        <f t="shared" si="12"/>
        <v>150000</v>
      </c>
      <c r="J118" s="31">
        <f>SUM(J119)</f>
        <v>0</v>
      </c>
      <c r="K118" s="31">
        <f t="shared" si="9"/>
        <v>150000</v>
      </c>
      <c r="L118" s="31">
        <f>SUM(L119)</f>
        <v>0</v>
      </c>
      <c r="M118" s="31">
        <f t="shared" si="10"/>
        <v>150000</v>
      </c>
    </row>
    <row r="119" spans="1:13" s="10" customFormat="1" ht="19.5" customHeight="1">
      <c r="A119" s="24"/>
      <c r="B119" s="32"/>
      <c r="C119" s="35">
        <v>4300</v>
      </c>
      <c r="D119" s="17" t="s">
        <v>39</v>
      </c>
      <c r="E119" s="31">
        <v>150000</v>
      </c>
      <c r="F119" s="31"/>
      <c r="G119" s="31">
        <f t="shared" si="13"/>
        <v>150000</v>
      </c>
      <c r="H119" s="31"/>
      <c r="I119" s="31">
        <f t="shared" si="12"/>
        <v>150000</v>
      </c>
      <c r="J119" s="31"/>
      <c r="K119" s="31">
        <f t="shared" si="9"/>
        <v>150000</v>
      </c>
      <c r="L119" s="31"/>
      <c r="M119" s="31">
        <f t="shared" si="10"/>
        <v>150000</v>
      </c>
    </row>
    <row r="120" spans="1:13" s="10" customFormat="1" ht="19.5" customHeight="1">
      <c r="A120" s="24"/>
      <c r="B120" s="32" t="s">
        <v>102</v>
      </c>
      <c r="C120" s="35"/>
      <c r="D120" s="17" t="s">
        <v>6</v>
      </c>
      <c r="E120" s="31">
        <f>SUM(E121:E122)</f>
        <v>15520</v>
      </c>
      <c r="F120" s="31">
        <f>SUM(F121:F122)</f>
        <v>0</v>
      </c>
      <c r="G120" s="31">
        <f t="shared" si="13"/>
        <v>15520</v>
      </c>
      <c r="H120" s="31">
        <f>SUM(H121:H122)</f>
        <v>0</v>
      </c>
      <c r="I120" s="31">
        <f t="shared" si="12"/>
        <v>15520</v>
      </c>
      <c r="J120" s="31">
        <f>SUM(J121:J122)</f>
        <v>0</v>
      </c>
      <c r="K120" s="31">
        <f t="shared" si="9"/>
        <v>15520</v>
      </c>
      <c r="L120" s="31">
        <f>SUM(L121:L122)</f>
        <v>0</v>
      </c>
      <c r="M120" s="31">
        <f t="shared" si="10"/>
        <v>15520</v>
      </c>
    </row>
    <row r="121" spans="1:13" s="10" customFormat="1" ht="19.5" customHeight="1">
      <c r="A121" s="24"/>
      <c r="B121" s="32"/>
      <c r="C121" s="35">
        <v>3110</v>
      </c>
      <c r="D121" s="17" t="s">
        <v>64</v>
      </c>
      <c r="E121" s="31">
        <v>10000</v>
      </c>
      <c r="F121" s="31"/>
      <c r="G121" s="31">
        <f t="shared" si="13"/>
        <v>10000</v>
      </c>
      <c r="H121" s="31"/>
      <c r="I121" s="31">
        <f t="shared" si="12"/>
        <v>10000</v>
      </c>
      <c r="J121" s="31"/>
      <c r="K121" s="31">
        <f t="shared" si="9"/>
        <v>10000</v>
      </c>
      <c r="L121" s="31"/>
      <c r="M121" s="31">
        <f t="shared" si="10"/>
        <v>10000</v>
      </c>
    </row>
    <row r="122" spans="1:13" s="10" customFormat="1" ht="19.5" customHeight="1">
      <c r="A122" s="24"/>
      <c r="B122" s="32"/>
      <c r="C122" s="35">
        <v>4430</v>
      </c>
      <c r="D122" s="17" t="s">
        <v>50</v>
      </c>
      <c r="E122" s="31">
        <v>5520</v>
      </c>
      <c r="F122" s="31"/>
      <c r="G122" s="31">
        <f t="shared" si="13"/>
        <v>5520</v>
      </c>
      <c r="H122" s="31"/>
      <c r="I122" s="31">
        <f t="shared" si="12"/>
        <v>5520</v>
      </c>
      <c r="J122" s="31"/>
      <c r="K122" s="31">
        <f t="shared" si="9"/>
        <v>5520</v>
      </c>
      <c r="L122" s="31"/>
      <c r="M122" s="31">
        <f t="shared" si="10"/>
        <v>5520</v>
      </c>
    </row>
    <row r="123" spans="1:13" s="2" customFormat="1" ht="12">
      <c r="A123" s="12" t="s">
        <v>73</v>
      </c>
      <c r="B123" s="13"/>
      <c r="C123" s="14"/>
      <c r="D123" s="15" t="s">
        <v>20</v>
      </c>
      <c r="E123" s="16">
        <f>SUM(E124,E131,E129)</f>
        <v>629550</v>
      </c>
      <c r="F123" s="16">
        <f>SUM(F124,F131,F129)</f>
        <v>0</v>
      </c>
      <c r="G123" s="16">
        <f t="shared" si="13"/>
        <v>629550</v>
      </c>
      <c r="H123" s="16">
        <f>SUM(H124,H131,H129)</f>
        <v>0</v>
      </c>
      <c r="I123" s="16">
        <f t="shared" si="12"/>
        <v>629550</v>
      </c>
      <c r="J123" s="16">
        <f>SUM(J124,J131,J129)</f>
        <v>0</v>
      </c>
      <c r="K123" s="16">
        <f t="shared" si="9"/>
        <v>629550</v>
      </c>
      <c r="L123" s="16">
        <f>SUM(L124,L131,L129)</f>
        <v>0</v>
      </c>
      <c r="M123" s="16">
        <f t="shared" si="10"/>
        <v>629550</v>
      </c>
    </row>
    <row r="124" spans="1:13" s="10" customFormat="1" ht="33.75">
      <c r="A124" s="24"/>
      <c r="B124" s="32" t="s">
        <v>76</v>
      </c>
      <c r="C124" s="35"/>
      <c r="D124" s="17" t="s">
        <v>103</v>
      </c>
      <c r="E124" s="31">
        <f>SUM(E125:E128)</f>
        <v>289900</v>
      </c>
      <c r="F124" s="31">
        <f>SUM(F125:F128)</f>
        <v>0</v>
      </c>
      <c r="G124" s="31">
        <f t="shared" si="13"/>
        <v>289900</v>
      </c>
      <c r="H124" s="31">
        <f>SUM(H125:H128)</f>
        <v>0</v>
      </c>
      <c r="I124" s="31">
        <f t="shared" si="12"/>
        <v>289900</v>
      </c>
      <c r="J124" s="31">
        <f>SUM(J125:J128)</f>
        <v>0</v>
      </c>
      <c r="K124" s="31">
        <f t="shared" si="9"/>
        <v>289900</v>
      </c>
      <c r="L124" s="31">
        <f>SUM(L125:L128)</f>
        <v>0</v>
      </c>
      <c r="M124" s="31">
        <f t="shared" si="10"/>
        <v>289900</v>
      </c>
    </row>
    <row r="125" spans="1:13" s="10" customFormat="1" ht="33.75">
      <c r="A125" s="24"/>
      <c r="B125" s="32"/>
      <c r="C125" s="35">
        <v>2630</v>
      </c>
      <c r="D125" s="17" t="s">
        <v>116</v>
      </c>
      <c r="E125" s="31">
        <v>53700</v>
      </c>
      <c r="F125" s="31"/>
      <c r="G125" s="31">
        <f t="shared" si="13"/>
        <v>53700</v>
      </c>
      <c r="H125" s="31"/>
      <c r="I125" s="31">
        <f t="shared" si="12"/>
        <v>53700</v>
      </c>
      <c r="J125" s="31"/>
      <c r="K125" s="31">
        <f t="shared" si="9"/>
        <v>53700</v>
      </c>
      <c r="L125" s="31"/>
      <c r="M125" s="31">
        <f t="shared" si="10"/>
        <v>53700</v>
      </c>
    </row>
    <row r="126" spans="1:13" s="10" customFormat="1" ht="19.5" customHeight="1">
      <c r="A126" s="24"/>
      <c r="B126" s="32"/>
      <c r="C126" s="35">
        <v>4210</v>
      </c>
      <c r="D126" s="17" t="s">
        <v>49</v>
      </c>
      <c r="E126" s="31">
        <v>2000</v>
      </c>
      <c r="F126" s="31"/>
      <c r="G126" s="31">
        <f t="shared" si="13"/>
        <v>2000</v>
      </c>
      <c r="H126" s="31"/>
      <c r="I126" s="31">
        <f t="shared" si="12"/>
        <v>2000</v>
      </c>
      <c r="J126" s="31"/>
      <c r="K126" s="31">
        <f t="shared" si="9"/>
        <v>2000</v>
      </c>
      <c r="L126" s="31"/>
      <c r="M126" s="31">
        <f t="shared" si="10"/>
        <v>2000</v>
      </c>
    </row>
    <row r="127" spans="1:13" s="10" customFormat="1" ht="19.5" customHeight="1">
      <c r="A127" s="35"/>
      <c r="B127" s="36"/>
      <c r="C127" s="35">
        <v>4300</v>
      </c>
      <c r="D127" s="17" t="s">
        <v>39</v>
      </c>
      <c r="E127" s="31">
        <v>4200</v>
      </c>
      <c r="F127" s="31"/>
      <c r="G127" s="31">
        <f t="shared" si="13"/>
        <v>4200</v>
      </c>
      <c r="H127" s="31"/>
      <c r="I127" s="31">
        <f t="shared" si="12"/>
        <v>4200</v>
      </c>
      <c r="J127" s="31"/>
      <c r="K127" s="31">
        <f t="shared" si="9"/>
        <v>4200</v>
      </c>
      <c r="L127" s="31"/>
      <c r="M127" s="31">
        <f t="shared" si="10"/>
        <v>4200</v>
      </c>
    </row>
    <row r="128" spans="1:13" s="10" customFormat="1" ht="22.5">
      <c r="A128" s="35"/>
      <c r="B128" s="36"/>
      <c r="C128" s="35">
        <v>6050</v>
      </c>
      <c r="D128" s="17" t="s">
        <v>33</v>
      </c>
      <c r="E128" s="31">
        <v>230000</v>
      </c>
      <c r="F128" s="31"/>
      <c r="G128" s="31">
        <f t="shared" si="13"/>
        <v>230000</v>
      </c>
      <c r="H128" s="31"/>
      <c r="I128" s="31">
        <f t="shared" si="12"/>
        <v>230000</v>
      </c>
      <c r="J128" s="31"/>
      <c r="K128" s="31">
        <f t="shared" si="9"/>
        <v>230000</v>
      </c>
      <c r="L128" s="31"/>
      <c r="M128" s="31">
        <f t="shared" si="10"/>
        <v>230000</v>
      </c>
    </row>
    <row r="129" spans="1:13" s="10" customFormat="1" ht="19.5" customHeight="1">
      <c r="A129" s="35"/>
      <c r="B129" s="36">
        <v>85415</v>
      </c>
      <c r="C129" s="35"/>
      <c r="D129" s="17" t="s">
        <v>120</v>
      </c>
      <c r="E129" s="31">
        <f>SUM(E130)</f>
        <v>113000</v>
      </c>
      <c r="F129" s="31">
        <f>SUM(F130)</f>
        <v>0</v>
      </c>
      <c r="G129" s="31">
        <f t="shared" si="13"/>
        <v>113000</v>
      </c>
      <c r="H129" s="31">
        <f>SUM(H130)</f>
        <v>0</v>
      </c>
      <c r="I129" s="31">
        <f t="shared" si="12"/>
        <v>113000</v>
      </c>
      <c r="J129" s="31">
        <f>SUM(J130)</f>
        <v>0</v>
      </c>
      <c r="K129" s="31">
        <f t="shared" si="9"/>
        <v>113000</v>
      </c>
      <c r="L129" s="31">
        <f>SUM(L130)</f>
        <v>0</v>
      </c>
      <c r="M129" s="31">
        <f t="shared" si="10"/>
        <v>113000</v>
      </c>
    </row>
    <row r="130" spans="1:13" s="10" customFormat="1" ht="19.5" customHeight="1">
      <c r="A130" s="35"/>
      <c r="B130" s="36"/>
      <c r="C130" s="35">
        <v>3240</v>
      </c>
      <c r="D130" s="17" t="s">
        <v>121</v>
      </c>
      <c r="E130" s="31">
        <v>113000</v>
      </c>
      <c r="F130" s="31"/>
      <c r="G130" s="31">
        <f t="shared" si="13"/>
        <v>113000</v>
      </c>
      <c r="H130" s="31"/>
      <c r="I130" s="31">
        <f t="shared" si="12"/>
        <v>113000</v>
      </c>
      <c r="J130" s="31"/>
      <c r="K130" s="31">
        <f t="shared" si="9"/>
        <v>113000</v>
      </c>
      <c r="L130" s="31"/>
      <c r="M130" s="31">
        <f t="shared" si="10"/>
        <v>113000</v>
      </c>
    </row>
    <row r="131" spans="1:13" s="10" customFormat="1" ht="19.5" customHeight="1">
      <c r="A131" s="35"/>
      <c r="B131" s="36">
        <v>85495</v>
      </c>
      <c r="C131" s="35"/>
      <c r="D131" s="17" t="s">
        <v>6</v>
      </c>
      <c r="E131" s="31">
        <f>SUM(E132:E132)</f>
        <v>226650</v>
      </c>
      <c r="F131" s="31">
        <f>SUM(F132:F132)</f>
        <v>0</v>
      </c>
      <c r="G131" s="31">
        <f t="shared" si="13"/>
        <v>226650</v>
      </c>
      <c r="H131" s="31">
        <f>SUM(H132:H132)</f>
        <v>0</v>
      </c>
      <c r="I131" s="31">
        <f t="shared" si="12"/>
        <v>226650</v>
      </c>
      <c r="J131" s="31">
        <f>SUM(J132:J132)</f>
        <v>0</v>
      </c>
      <c r="K131" s="31">
        <f t="shared" si="9"/>
        <v>226650</v>
      </c>
      <c r="L131" s="31">
        <f>SUM(L132:L132)</f>
        <v>0</v>
      </c>
      <c r="M131" s="31">
        <f t="shared" si="10"/>
        <v>226650</v>
      </c>
    </row>
    <row r="132" spans="1:13" s="10" customFormat="1" ht="45">
      <c r="A132" s="35"/>
      <c r="B132" s="36"/>
      <c r="C132" s="35">
        <v>2320</v>
      </c>
      <c r="D132" s="17" t="s">
        <v>99</v>
      </c>
      <c r="E132" s="31">
        <v>226650</v>
      </c>
      <c r="F132" s="31"/>
      <c r="G132" s="31">
        <f t="shared" si="13"/>
        <v>226650</v>
      </c>
      <c r="H132" s="31"/>
      <c r="I132" s="31">
        <f t="shared" si="12"/>
        <v>226650</v>
      </c>
      <c r="J132" s="31"/>
      <c r="K132" s="31">
        <f t="shared" si="9"/>
        <v>226650</v>
      </c>
      <c r="L132" s="31"/>
      <c r="M132" s="31">
        <f t="shared" si="10"/>
        <v>226650</v>
      </c>
    </row>
    <row r="133" spans="1:13" s="2" customFormat="1" ht="24">
      <c r="A133" s="12" t="s">
        <v>77</v>
      </c>
      <c r="B133" s="13"/>
      <c r="C133" s="14"/>
      <c r="D133" s="15" t="s">
        <v>21</v>
      </c>
      <c r="E133" s="16">
        <f>SUM(E134,E138,E140,E144,E146,E148,E154,)</f>
        <v>5118662</v>
      </c>
      <c r="F133" s="16">
        <f>SUM(F134,F138,F140,F144,F146,F148,F154,)</f>
        <v>25300</v>
      </c>
      <c r="G133" s="16">
        <f t="shared" si="13"/>
        <v>5143962</v>
      </c>
      <c r="H133" s="16">
        <f>SUM(H134,H138,H140,H144,H146,H148,H154,)</f>
        <v>0</v>
      </c>
      <c r="I133" s="16">
        <f t="shared" si="12"/>
        <v>5143962</v>
      </c>
      <c r="J133" s="16">
        <f>SUM(J134,J138,J140,J144,J146,J148,J154,)</f>
        <v>0</v>
      </c>
      <c r="K133" s="16">
        <f t="shared" si="9"/>
        <v>5143962</v>
      </c>
      <c r="L133" s="16">
        <f>SUM(L134,L138,L140,L144,L146,L148,L154,)</f>
        <v>-2520</v>
      </c>
      <c r="M133" s="16">
        <f t="shared" si="10"/>
        <v>5141442</v>
      </c>
    </row>
    <row r="134" spans="1:13" s="10" customFormat="1" ht="11.25">
      <c r="A134" s="24"/>
      <c r="B134" s="32" t="s">
        <v>78</v>
      </c>
      <c r="C134" s="35"/>
      <c r="D134" s="17" t="s">
        <v>22</v>
      </c>
      <c r="E134" s="31">
        <f>SUM(E135:E137)</f>
        <v>2872642</v>
      </c>
      <c r="F134" s="31">
        <f>SUM(F135:F137)</f>
        <v>25300</v>
      </c>
      <c r="G134" s="31">
        <f t="shared" si="13"/>
        <v>2897942</v>
      </c>
      <c r="H134" s="31">
        <f>SUM(H135:H137)</f>
        <v>0</v>
      </c>
      <c r="I134" s="31">
        <f t="shared" si="12"/>
        <v>2897942</v>
      </c>
      <c r="J134" s="31">
        <f>SUM(J135:J137)</f>
        <v>0</v>
      </c>
      <c r="K134" s="31">
        <f t="shared" si="9"/>
        <v>2897942</v>
      </c>
      <c r="L134" s="31">
        <f>SUM(L135:L137)</f>
        <v>0</v>
      </c>
      <c r="M134" s="31">
        <f t="shared" si="10"/>
        <v>2897942</v>
      </c>
    </row>
    <row r="135" spans="1:13" s="10" customFormat="1" ht="19.5" customHeight="1">
      <c r="A135" s="24"/>
      <c r="B135" s="32"/>
      <c r="C135" s="24">
        <v>4300</v>
      </c>
      <c r="D135" s="17" t="s">
        <v>39</v>
      </c>
      <c r="E135" s="31">
        <v>40000</v>
      </c>
      <c r="F135" s="31"/>
      <c r="G135" s="31">
        <f t="shared" si="13"/>
        <v>40000</v>
      </c>
      <c r="H135" s="31"/>
      <c r="I135" s="31">
        <f t="shared" si="12"/>
        <v>40000</v>
      </c>
      <c r="J135" s="31"/>
      <c r="K135" s="31">
        <f t="shared" si="9"/>
        <v>40000</v>
      </c>
      <c r="L135" s="31"/>
      <c r="M135" s="31">
        <f t="shared" si="10"/>
        <v>40000</v>
      </c>
    </row>
    <row r="136" spans="1:13" s="10" customFormat="1" ht="19.5" customHeight="1">
      <c r="A136" s="24"/>
      <c r="B136" s="32"/>
      <c r="C136" s="24">
        <v>4430</v>
      </c>
      <c r="D136" s="17" t="s">
        <v>50</v>
      </c>
      <c r="E136" s="31">
        <v>75</v>
      </c>
      <c r="F136" s="31"/>
      <c r="G136" s="31">
        <f t="shared" si="13"/>
        <v>75</v>
      </c>
      <c r="H136" s="31"/>
      <c r="I136" s="31">
        <f t="shared" si="12"/>
        <v>75</v>
      </c>
      <c r="J136" s="31"/>
      <c r="K136" s="31">
        <f t="shared" si="9"/>
        <v>75</v>
      </c>
      <c r="L136" s="31"/>
      <c r="M136" s="31">
        <f t="shared" si="10"/>
        <v>75</v>
      </c>
    </row>
    <row r="137" spans="1:13" s="10" customFormat="1" ht="22.5">
      <c r="A137" s="24"/>
      <c r="B137" s="32"/>
      <c r="C137" s="24">
        <v>6050</v>
      </c>
      <c r="D137" s="17" t="s">
        <v>33</v>
      </c>
      <c r="E137" s="31">
        <v>2832567</v>
      </c>
      <c r="F137" s="31">
        <v>25300</v>
      </c>
      <c r="G137" s="31">
        <f t="shared" si="13"/>
        <v>2857867</v>
      </c>
      <c r="H137" s="31"/>
      <c r="I137" s="31">
        <f t="shared" si="12"/>
        <v>2857867</v>
      </c>
      <c r="J137" s="31"/>
      <c r="K137" s="31">
        <f t="shared" si="9"/>
        <v>2857867</v>
      </c>
      <c r="L137" s="31"/>
      <c r="M137" s="31">
        <f t="shared" si="10"/>
        <v>2857867</v>
      </c>
    </row>
    <row r="138" spans="1:13" s="10" customFormat="1" ht="19.5" customHeight="1">
      <c r="A138" s="24"/>
      <c r="B138" s="32" t="s">
        <v>79</v>
      </c>
      <c r="C138" s="35"/>
      <c r="D138" s="17" t="s">
        <v>80</v>
      </c>
      <c r="E138" s="31">
        <f>SUM(E139:E139)</f>
        <v>706900</v>
      </c>
      <c r="F138" s="31">
        <f>SUM(F139:F139)</f>
        <v>0</v>
      </c>
      <c r="G138" s="31">
        <f t="shared" si="13"/>
        <v>706900</v>
      </c>
      <c r="H138" s="31">
        <f>SUM(H139:H139)</f>
        <v>0</v>
      </c>
      <c r="I138" s="31">
        <f t="shared" si="12"/>
        <v>706900</v>
      </c>
      <c r="J138" s="31">
        <f>SUM(J139:J139)</f>
        <v>0</v>
      </c>
      <c r="K138" s="31">
        <f t="shared" si="9"/>
        <v>706900</v>
      </c>
      <c r="L138" s="31">
        <f>SUM(L139:L139)</f>
        <v>0</v>
      </c>
      <c r="M138" s="31">
        <f t="shared" si="10"/>
        <v>706900</v>
      </c>
    </row>
    <row r="139" spans="1:13" s="10" customFormat="1" ht="19.5" customHeight="1">
      <c r="A139" s="24"/>
      <c r="B139" s="32"/>
      <c r="C139" s="35">
        <v>4300</v>
      </c>
      <c r="D139" s="39" t="s">
        <v>39</v>
      </c>
      <c r="E139" s="31">
        <v>706900</v>
      </c>
      <c r="F139" s="31"/>
      <c r="G139" s="31">
        <f t="shared" si="13"/>
        <v>706900</v>
      </c>
      <c r="H139" s="31"/>
      <c r="I139" s="31">
        <f t="shared" si="12"/>
        <v>706900</v>
      </c>
      <c r="J139" s="31"/>
      <c r="K139" s="31">
        <f t="shared" si="9"/>
        <v>706900</v>
      </c>
      <c r="L139" s="31"/>
      <c r="M139" s="31">
        <f t="shared" si="10"/>
        <v>706900</v>
      </c>
    </row>
    <row r="140" spans="1:13" s="10" customFormat="1" ht="11.25">
      <c r="A140" s="24"/>
      <c r="B140" s="32" t="s">
        <v>81</v>
      </c>
      <c r="C140" s="35"/>
      <c r="D140" s="17" t="s">
        <v>101</v>
      </c>
      <c r="E140" s="31">
        <f>SUM(E141:E143)</f>
        <v>289300</v>
      </c>
      <c r="F140" s="31">
        <f>SUM(F141:F143)</f>
        <v>0</v>
      </c>
      <c r="G140" s="31">
        <f t="shared" si="13"/>
        <v>289300</v>
      </c>
      <c r="H140" s="31">
        <f>SUM(H141:H143)</f>
        <v>0</v>
      </c>
      <c r="I140" s="31">
        <f aca="true" t="shared" si="14" ref="I140:I171">SUM(G140:H140)</f>
        <v>289300</v>
      </c>
      <c r="J140" s="31">
        <f>SUM(J141:J143)</f>
        <v>0</v>
      </c>
      <c r="K140" s="31">
        <f aca="true" t="shared" si="15" ref="K140:K187">SUM(I140:J140)</f>
        <v>289300</v>
      </c>
      <c r="L140" s="31">
        <f>SUM(L141:L143)</f>
        <v>-2520</v>
      </c>
      <c r="M140" s="31">
        <f aca="true" t="shared" si="16" ref="M140:M187">SUM(K140:L140)</f>
        <v>286780</v>
      </c>
    </row>
    <row r="141" spans="1:13" s="10" customFormat="1" ht="19.5" customHeight="1">
      <c r="A141" s="24"/>
      <c r="B141" s="32"/>
      <c r="C141" s="24">
        <v>4210</v>
      </c>
      <c r="D141" s="17" t="s">
        <v>49</v>
      </c>
      <c r="E141" s="31">
        <v>100300</v>
      </c>
      <c r="F141" s="31"/>
      <c r="G141" s="31">
        <f t="shared" si="13"/>
        <v>100300</v>
      </c>
      <c r="H141" s="31"/>
      <c r="I141" s="31">
        <f t="shared" si="14"/>
        <v>100300</v>
      </c>
      <c r="J141" s="31"/>
      <c r="K141" s="31">
        <f t="shared" si="15"/>
        <v>100300</v>
      </c>
      <c r="L141" s="31">
        <v>-2520</v>
      </c>
      <c r="M141" s="31">
        <f t="shared" si="16"/>
        <v>97780</v>
      </c>
    </row>
    <row r="142" spans="1:13" s="10" customFormat="1" ht="19.5" customHeight="1">
      <c r="A142" s="24"/>
      <c r="B142" s="32"/>
      <c r="C142" s="24">
        <v>4300</v>
      </c>
      <c r="D142" s="17" t="s">
        <v>39</v>
      </c>
      <c r="E142" s="31">
        <v>169000</v>
      </c>
      <c r="F142" s="31"/>
      <c r="G142" s="31">
        <f t="shared" si="13"/>
        <v>169000</v>
      </c>
      <c r="H142" s="31"/>
      <c r="I142" s="31">
        <f t="shared" si="14"/>
        <v>169000</v>
      </c>
      <c r="J142" s="31"/>
      <c r="K142" s="31">
        <f t="shared" si="15"/>
        <v>169000</v>
      </c>
      <c r="L142" s="31"/>
      <c r="M142" s="31">
        <f t="shared" si="16"/>
        <v>169000</v>
      </c>
    </row>
    <row r="143" spans="1:13" s="10" customFormat="1" ht="22.5">
      <c r="A143" s="24"/>
      <c r="B143" s="32"/>
      <c r="C143" s="24">
        <v>6050</v>
      </c>
      <c r="D143" s="17" t="s">
        <v>33</v>
      </c>
      <c r="E143" s="31">
        <v>20000</v>
      </c>
      <c r="F143" s="31"/>
      <c r="G143" s="31">
        <f t="shared" si="13"/>
        <v>20000</v>
      </c>
      <c r="H143" s="31"/>
      <c r="I143" s="31">
        <f t="shared" si="14"/>
        <v>20000</v>
      </c>
      <c r="J143" s="31"/>
      <c r="K143" s="31">
        <f t="shared" si="15"/>
        <v>20000</v>
      </c>
      <c r="L143" s="31"/>
      <c r="M143" s="31">
        <f t="shared" si="16"/>
        <v>20000</v>
      </c>
    </row>
    <row r="144" spans="1:13" s="10" customFormat="1" ht="11.25">
      <c r="A144" s="24"/>
      <c r="B144" s="32" t="s">
        <v>82</v>
      </c>
      <c r="C144" s="35"/>
      <c r="D144" s="17" t="s">
        <v>83</v>
      </c>
      <c r="E144" s="31">
        <f>SUM(E145:E145)</f>
        <v>15000</v>
      </c>
      <c r="F144" s="31">
        <f>SUM(F145:F145)</f>
        <v>0</v>
      </c>
      <c r="G144" s="31">
        <f t="shared" si="13"/>
        <v>15000</v>
      </c>
      <c r="H144" s="31">
        <f>SUM(H145:H145)</f>
        <v>0</v>
      </c>
      <c r="I144" s="31">
        <f t="shared" si="14"/>
        <v>15000</v>
      </c>
      <c r="J144" s="31">
        <f>SUM(J145:J145)</f>
        <v>0</v>
      </c>
      <c r="K144" s="31">
        <f t="shared" si="15"/>
        <v>15000</v>
      </c>
      <c r="L144" s="31">
        <f>SUM(L145:L145)</f>
        <v>0</v>
      </c>
      <c r="M144" s="31">
        <f t="shared" si="16"/>
        <v>15000</v>
      </c>
    </row>
    <row r="145" spans="1:13" s="10" customFormat="1" ht="22.5">
      <c r="A145" s="24"/>
      <c r="B145" s="32"/>
      <c r="C145" s="35">
        <v>4520</v>
      </c>
      <c r="D145" s="17" t="s">
        <v>84</v>
      </c>
      <c r="E145" s="31">
        <v>15000</v>
      </c>
      <c r="F145" s="31"/>
      <c r="G145" s="31">
        <f aca="true" t="shared" si="17" ref="G145:G176">SUM(E145:F145)</f>
        <v>15000</v>
      </c>
      <c r="H145" s="31"/>
      <c r="I145" s="31">
        <f t="shared" si="14"/>
        <v>15000</v>
      </c>
      <c r="J145" s="31"/>
      <c r="K145" s="31">
        <f t="shared" si="15"/>
        <v>15000</v>
      </c>
      <c r="L145" s="31"/>
      <c r="M145" s="31">
        <f t="shared" si="16"/>
        <v>15000</v>
      </c>
    </row>
    <row r="146" spans="1:13" s="10" customFormat="1" ht="19.5" customHeight="1">
      <c r="A146" s="24"/>
      <c r="B146" s="32" t="s">
        <v>85</v>
      </c>
      <c r="C146" s="35"/>
      <c r="D146" s="17" t="s">
        <v>86</v>
      </c>
      <c r="E146" s="31">
        <f>SUM(E147)</f>
        <v>96000</v>
      </c>
      <c r="F146" s="31">
        <f>SUM(F147)</f>
        <v>0</v>
      </c>
      <c r="G146" s="31">
        <f t="shared" si="17"/>
        <v>96000</v>
      </c>
      <c r="H146" s="31">
        <f>SUM(H147)</f>
        <v>0</v>
      </c>
      <c r="I146" s="31">
        <f t="shared" si="14"/>
        <v>96000</v>
      </c>
      <c r="J146" s="31">
        <f>SUM(J147)</f>
        <v>0</v>
      </c>
      <c r="K146" s="31">
        <f t="shared" si="15"/>
        <v>96000</v>
      </c>
      <c r="L146" s="31">
        <f>SUM(L147)</f>
        <v>0</v>
      </c>
      <c r="M146" s="31">
        <f t="shared" si="16"/>
        <v>96000</v>
      </c>
    </row>
    <row r="147" spans="1:13" s="10" customFormat="1" ht="19.5" customHeight="1">
      <c r="A147" s="24"/>
      <c r="B147" s="32"/>
      <c r="C147" s="35">
        <v>4300</v>
      </c>
      <c r="D147" s="39" t="s">
        <v>39</v>
      </c>
      <c r="E147" s="31">
        <v>96000</v>
      </c>
      <c r="F147" s="31"/>
      <c r="G147" s="31">
        <f t="shared" si="17"/>
        <v>96000</v>
      </c>
      <c r="H147" s="31"/>
      <c r="I147" s="31">
        <f t="shared" si="14"/>
        <v>96000</v>
      </c>
      <c r="J147" s="31"/>
      <c r="K147" s="31">
        <f t="shared" si="15"/>
        <v>96000</v>
      </c>
      <c r="L147" s="31"/>
      <c r="M147" s="31">
        <f t="shared" si="16"/>
        <v>96000</v>
      </c>
    </row>
    <row r="148" spans="1:13" s="10" customFormat="1" ht="19.5" customHeight="1">
      <c r="A148" s="24"/>
      <c r="B148" s="32" t="s">
        <v>87</v>
      </c>
      <c r="C148" s="35"/>
      <c r="D148" s="17" t="s">
        <v>88</v>
      </c>
      <c r="E148" s="31">
        <f>SUM(E149:E153)</f>
        <v>1050600</v>
      </c>
      <c r="F148" s="31">
        <f>SUM(F149:F153)</f>
        <v>0</v>
      </c>
      <c r="G148" s="31">
        <f t="shared" si="17"/>
        <v>1050600</v>
      </c>
      <c r="H148" s="31">
        <f>SUM(H149:H153)</f>
        <v>0</v>
      </c>
      <c r="I148" s="31">
        <f t="shared" si="14"/>
        <v>1050600</v>
      </c>
      <c r="J148" s="31">
        <f>SUM(J149:J153)</f>
        <v>0</v>
      </c>
      <c r="K148" s="31">
        <f t="shared" si="15"/>
        <v>1050600</v>
      </c>
      <c r="L148" s="31">
        <f>SUM(L149:L153)</f>
        <v>0</v>
      </c>
      <c r="M148" s="31">
        <f t="shared" si="16"/>
        <v>1050600</v>
      </c>
    </row>
    <row r="149" spans="1:13" s="10" customFormat="1" ht="19.5" customHeight="1">
      <c r="A149" s="24"/>
      <c r="B149" s="32"/>
      <c r="C149" s="35">
        <v>4210</v>
      </c>
      <c r="D149" s="17" t="s">
        <v>49</v>
      </c>
      <c r="E149" s="31">
        <v>600</v>
      </c>
      <c r="F149" s="31"/>
      <c r="G149" s="31">
        <f t="shared" si="17"/>
        <v>600</v>
      </c>
      <c r="H149" s="31"/>
      <c r="I149" s="31">
        <f t="shared" si="14"/>
        <v>600</v>
      </c>
      <c r="J149" s="31"/>
      <c r="K149" s="31">
        <f t="shared" si="15"/>
        <v>600</v>
      </c>
      <c r="L149" s="31"/>
      <c r="M149" s="31">
        <f t="shared" si="16"/>
        <v>600</v>
      </c>
    </row>
    <row r="150" spans="1:13" s="10" customFormat="1" ht="19.5" customHeight="1">
      <c r="A150" s="24"/>
      <c r="B150" s="36"/>
      <c r="C150" s="24">
        <v>4260</v>
      </c>
      <c r="D150" s="17" t="s">
        <v>51</v>
      </c>
      <c r="E150" s="31">
        <v>495000</v>
      </c>
      <c r="F150" s="31"/>
      <c r="G150" s="31">
        <f t="shared" si="17"/>
        <v>495000</v>
      </c>
      <c r="H150" s="31"/>
      <c r="I150" s="31">
        <f t="shared" si="14"/>
        <v>495000</v>
      </c>
      <c r="J150" s="31"/>
      <c r="K150" s="31">
        <f t="shared" si="15"/>
        <v>495000</v>
      </c>
      <c r="L150" s="31"/>
      <c r="M150" s="31">
        <f t="shared" si="16"/>
        <v>495000</v>
      </c>
    </row>
    <row r="151" spans="1:13" s="10" customFormat="1" ht="19.5" customHeight="1">
      <c r="A151" s="24"/>
      <c r="B151" s="36"/>
      <c r="C151" s="24">
        <v>4270</v>
      </c>
      <c r="D151" s="17" t="s">
        <v>38</v>
      </c>
      <c r="E151" s="31">
        <v>143000</v>
      </c>
      <c r="F151" s="31"/>
      <c r="G151" s="31">
        <f t="shared" si="17"/>
        <v>143000</v>
      </c>
      <c r="H151" s="31"/>
      <c r="I151" s="31">
        <f t="shared" si="14"/>
        <v>143000</v>
      </c>
      <c r="J151" s="31"/>
      <c r="K151" s="31">
        <f t="shared" si="15"/>
        <v>143000</v>
      </c>
      <c r="L151" s="31"/>
      <c r="M151" s="31">
        <f t="shared" si="16"/>
        <v>143000</v>
      </c>
    </row>
    <row r="152" spans="1:13" s="10" customFormat="1" ht="19.5" customHeight="1">
      <c r="A152" s="24"/>
      <c r="B152" s="36"/>
      <c r="C152" s="24">
        <v>4300</v>
      </c>
      <c r="D152" s="17" t="s">
        <v>39</v>
      </c>
      <c r="E152" s="31">
        <v>34000</v>
      </c>
      <c r="F152" s="31"/>
      <c r="G152" s="31">
        <f t="shared" si="17"/>
        <v>34000</v>
      </c>
      <c r="H152" s="31"/>
      <c r="I152" s="31">
        <f t="shared" si="14"/>
        <v>34000</v>
      </c>
      <c r="J152" s="31"/>
      <c r="K152" s="31">
        <f t="shared" si="15"/>
        <v>34000</v>
      </c>
      <c r="L152" s="31"/>
      <c r="M152" s="31">
        <f t="shared" si="16"/>
        <v>34000</v>
      </c>
    </row>
    <row r="153" spans="1:13" s="10" customFormat="1" ht="22.5">
      <c r="A153" s="24"/>
      <c r="B153" s="36"/>
      <c r="C153" s="24">
        <v>6050</v>
      </c>
      <c r="D153" s="17" t="s">
        <v>33</v>
      </c>
      <c r="E153" s="31">
        <v>378000</v>
      </c>
      <c r="F153" s="31"/>
      <c r="G153" s="31">
        <f t="shared" si="17"/>
        <v>378000</v>
      </c>
      <c r="H153" s="31"/>
      <c r="I153" s="31">
        <f t="shared" si="14"/>
        <v>378000</v>
      </c>
      <c r="J153" s="31"/>
      <c r="K153" s="31">
        <f t="shared" si="15"/>
        <v>378000</v>
      </c>
      <c r="L153" s="31"/>
      <c r="M153" s="31">
        <f t="shared" si="16"/>
        <v>378000</v>
      </c>
    </row>
    <row r="154" spans="1:13" s="10" customFormat="1" ht="19.5" customHeight="1">
      <c r="A154" s="24"/>
      <c r="B154" s="32" t="s">
        <v>89</v>
      </c>
      <c r="C154" s="35"/>
      <c r="D154" s="17" t="s">
        <v>6</v>
      </c>
      <c r="E154" s="31">
        <f>SUM(E155:E158)</f>
        <v>88220</v>
      </c>
      <c r="F154" s="31">
        <f>SUM(F155:F158)</f>
        <v>0</v>
      </c>
      <c r="G154" s="31">
        <f t="shared" si="17"/>
        <v>88220</v>
      </c>
      <c r="H154" s="31">
        <f>SUM(H155:H158)</f>
        <v>0</v>
      </c>
      <c r="I154" s="31">
        <f t="shared" si="14"/>
        <v>88220</v>
      </c>
      <c r="J154" s="31">
        <f>SUM(J155:J158)</f>
        <v>0</v>
      </c>
      <c r="K154" s="31">
        <f t="shared" si="15"/>
        <v>88220</v>
      </c>
      <c r="L154" s="31">
        <f>SUM(L155:L158)</f>
        <v>0</v>
      </c>
      <c r="M154" s="31">
        <f t="shared" si="16"/>
        <v>88220</v>
      </c>
    </row>
    <row r="155" spans="1:13" s="10" customFormat="1" ht="19.5" customHeight="1">
      <c r="A155" s="24"/>
      <c r="B155" s="36"/>
      <c r="C155" s="35">
        <v>4210</v>
      </c>
      <c r="D155" s="17" t="s">
        <v>49</v>
      </c>
      <c r="E155" s="31">
        <v>1220</v>
      </c>
      <c r="F155" s="31"/>
      <c r="G155" s="31">
        <f t="shared" si="17"/>
        <v>1220</v>
      </c>
      <c r="H155" s="31"/>
      <c r="I155" s="31">
        <f t="shared" si="14"/>
        <v>1220</v>
      </c>
      <c r="J155" s="31"/>
      <c r="K155" s="31">
        <f t="shared" si="15"/>
        <v>1220</v>
      </c>
      <c r="L155" s="31"/>
      <c r="M155" s="31">
        <f t="shared" si="16"/>
        <v>1220</v>
      </c>
    </row>
    <row r="156" spans="1:13" s="10" customFormat="1" ht="19.5" customHeight="1">
      <c r="A156" s="24"/>
      <c r="B156" s="36"/>
      <c r="C156" s="24">
        <v>4260</v>
      </c>
      <c r="D156" s="17" t="s">
        <v>51</v>
      </c>
      <c r="E156" s="31">
        <v>6000</v>
      </c>
      <c r="F156" s="31"/>
      <c r="G156" s="31">
        <f t="shared" si="17"/>
        <v>6000</v>
      </c>
      <c r="H156" s="31"/>
      <c r="I156" s="31">
        <f t="shared" si="14"/>
        <v>6000</v>
      </c>
      <c r="J156" s="31"/>
      <c r="K156" s="31">
        <f t="shared" si="15"/>
        <v>6000</v>
      </c>
      <c r="L156" s="31"/>
      <c r="M156" s="31">
        <f t="shared" si="16"/>
        <v>6000</v>
      </c>
    </row>
    <row r="157" spans="1:13" s="10" customFormat="1" ht="19.5" customHeight="1">
      <c r="A157" s="24"/>
      <c r="B157" s="36"/>
      <c r="C157" s="35">
        <v>4300</v>
      </c>
      <c r="D157" s="39" t="s">
        <v>39</v>
      </c>
      <c r="E157" s="31">
        <v>71000</v>
      </c>
      <c r="F157" s="31"/>
      <c r="G157" s="31">
        <f t="shared" si="17"/>
        <v>71000</v>
      </c>
      <c r="H157" s="31"/>
      <c r="I157" s="31">
        <f t="shared" si="14"/>
        <v>71000</v>
      </c>
      <c r="J157" s="31"/>
      <c r="K157" s="31">
        <f t="shared" si="15"/>
        <v>71000</v>
      </c>
      <c r="L157" s="31"/>
      <c r="M157" s="31">
        <f t="shared" si="16"/>
        <v>71000</v>
      </c>
    </row>
    <row r="158" spans="1:13" s="10" customFormat="1" ht="22.5">
      <c r="A158" s="24"/>
      <c r="B158" s="36"/>
      <c r="C158" s="35">
        <v>4390</v>
      </c>
      <c r="D158" s="17" t="s">
        <v>118</v>
      </c>
      <c r="E158" s="31">
        <v>10000</v>
      </c>
      <c r="F158" s="31"/>
      <c r="G158" s="31">
        <f t="shared" si="17"/>
        <v>10000</v>
      </c>
      <c r="H158" s="31"/>
      <c r="I158" s="31">
        <f t="shared" si="14"/>
        <v>10000</v>
      </c>
      <c r="J158" s="31"/>
      <c r="K158" s="31">
        <f t="shared" si="15"/>
        <v>10000</v>
      </c>
      <c r="L158" s="31"/>
      <c r="M158" s="31">
        <f t="shared" si="16"/>
        <v>10000</v>
      </c>
    </row>
    <row r="159" spans="1:13" s="1" customFormat="1" ht="24">
      <c r="A159" s="12" t="s">
        <v>23</v>
      </c>
      <c r="B159" s="13"/>
      <c r="C159" s="14"/>
      <c r="D159" s="15" t="s">
        <v>90</v>
      </c>
      <c r="E159" s="16">
        <f>SUM(E160,E168,E170,)</f>
        <v>2169980</v>
      </c>
      <c r="F159" s="16">
        <f>SUM(F160,F168,F170,)</f>
        <v>8000</v>
      </c>
      <c r="G159" s="16">
        <f t="shared" si="17"/>
        <v>2177980</v>
      </c>
      <c r="H159" s="16">
        <f>SUM(H160,H168,H170,)</f>
        <v>0</v>
      </c>
      <c r="I159" s="16">
        <f t="shared" si="14"/>
        <v>2177980</v>
      </c>
      <c r="J159" s="16">
        <f>SUM(J160,J168,J170,)</f>
        <v>0</v>
      </c>
      <c r="K159" s="16">
        <f t="shared" si="15"/>
        <v>2177980</v>
      </c>
      <c r="L159" s="16">
        <f>SUM(L160,L168,L170,)</f>
        <v>0</v>
      </c>
      <c r="M159" s="16">
        <f t="shared" si="16"/>
        <v>2177980</v>
      </c>
    </row>
    <row r="160" spans="1:13" s="10" customFormat="1" ht="11.25">
      <c r="A160" s="24"/>
      <c r="B160" s="32" t="s">
        <v>91</v>
      </c>
      <c r="C160" s="35"/>
      <c r="D160" s="17" t="s">
        <v>100</v>
      </c>
      <c r="E160" s="31">
        <f>SUM(E161:E167)</f>
        <v>767240</v>
      </c>
      <c r="F160" s="31">
        <f>SUM(F161:F167)</f>
        <v>5500</v>
      </c>
      <c r="G160" s="31">
        <f t="shared" si="17"/>
        <v>772740</v>
      </c>
      <c r="H160" s="31">
        <f>SUM(H161:H167)</f>
        <v>0</v>
      </c>
      <c r="I160" s="31">
        <f t="shared" si="14"/>
        <v>772740</v>
      </c>
      <c r="J160" s="31">
        <f>SUM(J161:J167)</f>
        <v>0</v>
      </c>
      <c r="K160" s="31">
        <f t="shared" si="15"/>
        <v>772740</v>
      </c>
      <c r="L160" s="31">
        <f>SUM(L161:L167)</f>
        <v>0</v>
      </c>
      <c r="M160" s="31">
        <f t="shared" si="16"/>
        <v>772740</v>
      </c>
    </row>
    <row r="161" spans="1:13" s="10" customFormat="1" ht="22.5">
      <c r="A161" s="24"/>
      <c r="B161" s="32"/>
      <c r="C161" s="35">
        <v>2480</v>
      </c>
      <c r="D161" s="17" t="s">
        <v>109</v>
      </c>
      <c r="E161" s="31">
        <v>689200</v>
      </c>
      <c r="F161" s="31">
        <v>5500</v>
      </c>
      <c r="G161" s="31">
        <f t="shared" si="17"/>
        <v>694700</v>
      </c>
      <c r="H161" s="31"/>
      <c r="I161" s="31">
        <f t="shared" si="14"/>
        <v>694700</v>
      </c>
      <c r="J161" s="31"/>
      <c r="K161" s="31">
        <f t="shared" si="15"/>
        <v>694700</v>
      </c>
      <c r="L161" s="31"/>
      <c r="M161" s="31">
        <f t="shared" si="16"/>
        <v>694700</v>
      </c>
    </row>
    <row r="162" spans="1:13" s="10" customFormat="1" ht="19.5" customHeight="1">
      <c r="A162" s="24"/>
      <c r="B162" s="32"/>
      <c r="C162" s="24">
        <v>4210</v>
      </c>
      <c r="D162" s="17" t="s">
        <v>49</v>
      </c>
      <c r="E162" s="31">
        <v>23830</v>
      </c>
      <c r="F162" s="31"/>
      <c r="G162" s="31">
        <f t="shared" si="17"/>
        <v>23830</v>
      </c>
      <c r="H162" s="31"/>
      <c r="I162" s="31">
        <f t="shared" si="14"/>
        <v>23830</v>
      </c>
      <c r="J162" s="31"/>
      <c r="K162" s="31">
        <f t="shared" si="15"/>
        <v>23830</v>
      </c>
      <c r="L162" s="31"/>
      <c r="M162" s="31">
        <f t="shared" si="16"/>
        <v>23830</v>
      </c>
    </row>
    <row r="163" spans="1:13" s="10" customFormat="1" ht="19.5" customHeight="1">
      <c r="A163" s="24"/>
      <c r="B163" s="32"/>
      <c r="C163" s="24">
        <v>4260</v>
      </c>
      <c r="D163" s="17" t="s">
        <v>51</v>
      </c>
      <c r="E163" s="31">
        <v>12000</v>
      </c>
      <c r="F163" s="31"/>
      <c r="G163" s="31">
        <f t="shared" si="17"/>
        <v>12000</v>
      </c>
      <c r="H163" s="31"/>
      <c r="I163" s="31">
        <f t="shared" si="14"/>
        <v>12000</v>
      </c>
      <c r="J163" s="31"/>
      <c r="K163" s="31">
        <f t="shared" si="15"/>
        <v>12000</v>
      </c>
      <c r="L163" s="31"/>
      <c r="M163" s="31">
        <f t="shared" si="16"/>
        <v>12000</v>
      </c>
    </row>
    <row r="164" spans="1:13" s="10" customFormat="1" ht="19.5" customHeight="1">
      <c r="A164" s="24"/>
      <c r="B164" s="32"/>
      <c r="C164" s="24">
        <v>4270</v>
      </c>
      <c r="D164" s="17" t="s">
        <v>38</v>
      </c>
      <c r="E164" s="31">
        <v>25880</v>
      </c>
      <c r="F164" s="31"/>
      <c r="G164" s="31">
        <f t="shared" si="17"/>
        <v>25880</v>
      </c>
      <c r="H164" s="31"/>
      <c r="I164" s="31">
        <f t="shared" si="14"/>
        <v>25880</v>
      </c>
      <c r="J164" s="31"/>
      <c r="K164" s="31">
        <f t="shared" si="15"/>
        <v>25880</v>
      </c>
      <c r="L164" s="31"/>
      <c r="M164" s="31">
        <f t="shared" si="16"/>
        <v>25880</v>
      </c>
    </row>
    <row r="165" spans="1:13" s="10" customFormat="1" ht="19.5" customHeight="1">
      <c r="A165" s="24"/>
      <c r="B165" s="32"/>
      <c r="C165" s="35">
        <v>4300</v>
      </c>
      <c r="D165" s="39" t="s">
        <v>39</v>
      </c>
      <c r="E165" s="31">
        <v>9845</v>
      </c>
      <c r="F165" s="31"/>
      <c r="G165" s="31">
        <f t="shared" si="17"/>
        <v>9845</v>
      </c>
      <c r="H165" s="31"/>
      <c r="I165" s="31">
        <f t="shared" si="14"/>
        <v>9845</v>
      </c>
      <c r="J165" s="31"/>
      <c r="K165" s="31">
        <f t="shared" si="15"/>
        <v>9845</v>
      </c>
      <c r="L165" s="31"/>
      <c r="M165" s="31">
        <f t="shared" si="16"/>
        <v>9845</v>
      </c>
    </row>
    <row r="166" spans="1:13" s="10" customFormat="1" ht="19.5" customHeight="1">
      <c r="A166" s="24"/>
      <c r="B166" s="32"/>
      <c r="C166" s="35">
        <v>4430</v>
      </c>
      <c r="D166" s="39" t="s">
        <v>50</v>
      </c>
      <c r="E166" s="31">
        <v>1485</v>
      </c>
      <c r="F166" s="31"/>
      <c r="G166" s="31">
        <f t="shared" si="17"/>
        <v>1485</v>
      </c>
      <c r="H166" s="31"/>
      <c r="I166" s="31">
        <f t="shared" si="14"/>
        <v>1485</v>
      </c>
      <c r="J166" s="31"/>
      <c r="K166" s="31">
        <f t="shared" si="15"/>
        <v>1485</v>
      </c>
      <c r="L166" s="31"/>
      <c r="M166" s="31">
        <f t="shared" si="16"/>
        <v>1485</v>
      </c>
    </row>
    <row r="167" spans="1:13" s="10" customFormat="1" ht="22.5">
      <c r="A167" s="24"/>
      <c r="B167" s="32"/>
      <c r="C167" s="35">
        <v>6050</v>
      </c>
      <c r="D167" s="17" t="s">
        <v>33</v>
      </c>
      <c r="E167" s="31">
        <v>5000</v>
      </c>
      <c r="F167" s="31"/>
      <c r="G167" s="31">
        <f t="shared" si="17"/>
        <v>5000</v>
      </c>
      <c r="H167" s="31"/>
      <c r="I167" s="31">
        <f t="shared" si="14"/>
        <v>5000</v>
      </c>
      <c r="J167" s="31"/>
      <c r="K167" s="31">
        <f t="shared" si="15"/>
        <v>5000</v>
      </c>
      <c r="L167" s="31"/>
      <c r="M167" s="31">
        <f t="shared" si="16"/>
        <v>5000</v>
      </c>
    </row>
    <row r="168" spans="1:13" s="10" customFormat="1" ht="19.5" customHeight="1">
      <c r="A168" s="24"/>
      <c r="B168" s="32" t="s">
        <v>24</v>
      </c>
      <c r="C168" s="35"/>
      <c r="D168" s="17" t="s">
        <v>25</v>
      </c>
      <c r="E168" s="31">
        <f>E169</f>
        <v>961740</v>
      </c>
      <c r="F168" s="31">
        <f>F169</f>
        <v>500</v>
      </c>
      <c r="G168" s="31">
        <f t="shared" si="17"/>
        <v>962240</v>
      </c>
      <c r="H168" s="31">
        <f>H169</f>
        <v>0</v>
      </c>
      <c r="I168" s="31">
        <f t="shared" si="14"/>
        <v>962240</v>
      </c>
      <c r="J168" s="31">
        <f>J169</f>
        <v>0</v>
      </c>
      <c r="K168" s="31">
        <f t="shared" si="15"/>
        <v>962240</v>
      </c>
      <c r="L168" s="31">
        <f>L169</f>
        <v>0</v>
      </c>
      <c r="M168" s="31">
        <f t="shared" si="16"/>
        <v>962240</v>
      </c>
    </row>
    <row r="169" spans="1:13" s="10" customFormat="1" ht="22.5">
      <c r="A169" s="24"/>
      <c r="B169" s="32"/>
      <c r="C169" s="35">
        <v>2480</v>
      </c>
      <c r="D169" s="17" t="s">
        <v>109</v>
      </c>
      <c r="E169" s="31">
        <v>961740</v>
      </c>
      <c r="F169" s="31">
        <v>500</v>
      </c>
      <c r="G169" s="31">
        <f t="shared" si="17"/>
        <v>962240</v>
      </c>
      <c r="H169" s="31"/>
      <c r="I169" s="31">
        <f t="shared" si="14"/>
        <v>962240</v>
      </c>
      <c r="J169" s="31"/>
      <c r="K169" s="31">
        <f t="shared" si="15"/>
        <v>962240</v>
      </c>
      <c r="L169" s="31"/>
      <c r="M169" s="31">
        <f t="shared" si="16"/>
        <v>962240</v>
      </c>
    </row>
    <row r="170" spans="1:13" s="10" customFormat="1" ht="19.5" customHeight="1">
      <c r="A170" s="24"/>
      <c r="B170" s="32" t="s">
        <v>92</v>
      </c>
      <c r="C170" s="35"/>
      <c r="D170" s="17" t="s">
        <v>93</v>
      </c>
      <c r="E170" s="31">
        <f>E171</f>
        <v>441000</v>
      </c>
      <c r="F170" s="31">
        <f>F171</f>
        <v>2000</v>
      </c>
      <c r="G170" s="31">
        <f t="shared" si="17"/>
        <v>443000</v>
      </c>
      <c r="H170" s="31">
        <f>H171</f>
        <v>0</v>
      </c>
      <c r="I170" s="31">
        <f t="shared" si="14"/>
        <v>443000</v>
      </c>
      <c r="J170" s="31">
        <f>J171</f>
        <v>0</v>
      </c>
      <c r="K170" s="31">
        <f t="shared" si="15"/>
        <v>443000</v>
      </c>
      <c r="L170" s="31">
        <f>L171</f>
        <v>0</v>
      </c>
      <c r="M170" s="31">
        <f t="shared" si="16"/>
        <v>443000</v>
      </c>
    </row>
    <row r="171" spans="1:13" s="10" customFormat="1" ht="22.5">
      <c r="A171" s="24"/>
      <c r="B171" s="32"/>
      <c r="C171" s="35">
        <v>2480</v>
      </c>
      <c r="D171" s="17" t="s">
        <v>109</v>
      </c>
      <c r="E171" s="31">
        <v>441000</v>
      </c>
      <c r="F171" s="31">
        <v>2000</v>
      </c>
      <c r="G171" s="31">
        <f t="shared" si="17"/>
        <v>443000</v>
      </c>
      <c r="H171" s="31"/>
      <c r="I171" s="31">
        <f t="shared" si="14"/>
        <v>443000</v>
      </c>
      <c r="J171" s="31"/>
      <c r="K171" s="31">
        <f t="shared" si="15"/>
        <v>443000</v>
      </c>
      <c r="L171" s="31"/>
      <c r="M171" s="31">
        <f t="shared" si="16"/>
        <v>443000</v>
      </c>
    </row>
    <row r="172" spans="1:13" s="1" customFormat="1" ht="19.5" customHeight="1">
      <c r="A172" s="12" t="s">
        <v>94</v>
      </c>
      <c r="B172" s="13"/>
      <c r="C172" s="14"/>
      <c r="D172" s="15" t="s">
        <v>26</v>
      </c>
      <c r="E172" s="16">
        <f>SUM(E178,E175,E173)</f>
        <v>1718390</v>
      </c>
      <c r="F172" s="16">
        <f>SUM(F178,F175,F173)</f>
        <v>2900</v>
      </c>
      <c r="G172" s="16">
        <f t="shared" si="17"/>
        <v>1721290</v>
      </c>
      <c r="H172" s="16">
        <f>SUM(H178,H175,H173)</f>
        <v>0</v>
      </c>
      <c r="I172" s="16">
        <f aca="true" t="shared" si="18" ref="I172:I187">SUM(G172:H172)</f>
        <v>1721290</v>
      </c>
      <c r="J172" s="16">
        <f>SUM(J178,J175,J173)</f>
        <v>0</v>
      </c>
      <c r="K172" s="16">
        <f t="shared" si="15"/>
        <v>1721290</v>
      </c>
      <c r="L172" s="16">
        <f>SUM(L178,L175,L173)</f>
        <v>187000</v>
      </c>
      <c r="M172" s="16">
        <f t="shared" si="16"/>
        <v>1908290</v>
      </c>
    </row>
    <row r="173" spans="1:13" s="10" customFormat="1" ht="19.5" customHeight="1">
      <c r="A173" s="24"/>
      <c r="B173" s="36">
        <v>92601</v>
      </c>
      <c r="C173" s="35"/>
      <c r="D173" s="17" t="s">
        <v>122</v>
      </c>
      <c r="E173" s="31">
        <f>SUM(E174)</f>
        <v>1120000</v>
      </c>
      <c r="F173" s="31">
        <f>SUM(F174)</f>
        <v>0</v>
      </c>
      <c r="G173" s="31">
        <f t="shared" si="17"/>
        <v>1120000</v>
      </c>
      <c r="H173" s="31">
        <f>SUM(H174)</f>
        <v>0</v>
      </c>
      <c r="I173" s="31">
        <f t="shared" si="18"/>
        <v>1120000</v>
      </c>
      <c r="J173" s="31">
        <f>SUM(J174)</f>
        <v>0</v>
      </c>
      <c r="K173" s="31">
        <f t="shared" si="15"/>
        <v>1120000</v>
      </c>
      <c r="L173" s="31">
        <f>SUM(L174)</f>
        <v>187000</v>
      </c>
      <c r="M173" s="31">
        <f t="shared" si="16"/>
        <v>1307000</v>
      </c>
    </row>
    <row r="174" spans="1:13" s="10" customFormat="1" ht="22.5">
      <c r="A174" s="24"/>
      <c r="B174" s="36"/>
      <c r="C174" s="35">
        <v>6050</v>
      </c>
      <c r="D174" s="17" t="s">
        <v>33</v>
      </c>
      <c r="E174" s="31">
        <v>1120000</v>
      </c>
      <c r="F174" s="31"/>
      <c r="G174" s="31">
        <f t="shared" si="17"/>
        <v>1120000</v>
      </c>
      <c r="H174" s="31"/>
      <c r="I174" s="31">
        <f t="shared" si="18"/>
        <v>1120000</v>
      </c>
      <c r="J174" s="31"/>
      <c r="K174" s="31">
        <f t="shared" si="15"/>
        <v>1120000</v>
      </c>
      <c r="L174" s="31">
        <v>187000</v>
      </c>
      <c r="M174" s="31">
        <f t="shared" si="16"/>
        <v>1307000</v>
      </c>
    </row>
    <row r="175" spans="1:13" s="10" customFormat="1" ht="19.5" customHeight="1">
      <c r="A175" s="24"/>
      <c r="B175" s="36">
        <v>92604</v>
      </c>
      <c r="C175" s="35"/>
      <c r="D175" s="17" t="s">
        <v>112</v>
      </c>
      <c r="E175" s="31">
        <f>SUM(E176:E177)</f>
        <v>120000</v>
      </c>
      <c r="F175" s="31">
        <f>SUM(F176:F177)</f>
        <v>0</v>
      </c>
      <c r="G175" s="31">
        <f t="shared" si="17"/>
        <v>120000</v>
      </c>
      <c r="H175" s="31">
        <f>SUM(H176:H177)</f>
        <v>0</v>
      </c>
      <c r="I175" s="31">
        <f t="shared" si="18"/>
        <v>120000</v>
      </c>
      <c r="J175" s="31">
        <f>SUM(J176:J177)</f>
        <v>0</v>
      </c>
      <c r="K175" s="31">
        <f t="shared" si="15"/>
        <v>120000</v>
      </c>
      <c r="L175" s="31">
        <f>SUM(L176:L177)</f>
        <v>0</v>
      </c>
      <c r="M175" s="31">
        <f t="shared" si="16"/>
        <v>120000</v>
      </c>
    </row>
    <row r="176" spans="1:13" s="10" customFormat="1" ht="19.5" customHeight="1">
      <c r="A176" s="24"/>
      <c r="B176" s="36"/>
      <c r="C176" s="35">
        <v>4270</v>
      </c>
      <c r="D176" s="17" t="s">
        <v>38</v>
      </c>
      <c r="E176" s="31">
        <v>10000</v>
      </c>
      <c r="F176" s="31"/>
      <c r="G176" s="31">
        <f t="shared" si="17"/>
        <v>10000</v>
      </c>
      <c r="H176" s="31"/>
      <c r="I176" s="31">
        <f t="shared" si="18"/>
        <v>10000</v>
      </c>
      <c r="J176" s="31"/>
      <c r="K176" s="31">
        <f t="shared" si="15"/>
        <v>10000</v>
      </c>
      <c r="L176" s="31"/>
      <c r="M176" s="31">
        <f t="shared" si="16"/>
        <v>10000</v>
      </c>
    </row>
    <row r="177" spans="1:13" s="10" customFormat="1" ht="19.5" customHeight="1">
      <c r="A177" s="24"/>
      <c r="B177" s="36"/>
      <c r="C177" s="35">
        <v>4300</v>
      </c>
      <c r="D177" s="39" t="s">
        <v>39</v>
      </c>
      <c r="E177" s="31">
        <v>110000</v>
      </c>
      <c r="F177" s="31"/>
      <c r="G177" s="31">
        <f>SUM(E177:F177)</f>
        <v>110000</v>
      </c>
      <c r="H177" s="31"/>
      <c r="I177" s="31">
        <f t="shared" si="18"/>
        <v>110000</v>
      </c>
      <c r="J177" s="31"/>
      <c r="K177" s="31">
        <f t="shared" si="15"/>
        <v>110000</v>
      </c>
      <c r="L177" s="31"/>
      <c r="M177" s="31">
        <f t="shared" si="16"/>
        <v>110000</v>
      </c>
    </row>
    <row r="178" spans="1:13" s="10" customFormat="1" ht="11.25">
      <c r="A178" s="35"/>
      <c r="B178" s="38">
        <v>92605</v>
      </c>
      <c r="C178" s="35"/>
      <c r="D178" s="17" t="s">
        <v>27</v>
      </c>
      <c r="E178" s="31">
        <f>SUM(E179:E186)</f>
        <v>478390</v>
      </c>
      <c r="F178" s="31">
        <f>SUM(F179:F186)</f>
        <v>2900</v>
      </c>
      <c r="G178" s="31">
        <f>SUM(E178:F178)</f>
        <v>481290</v>
      </c>
      <c r="H178" s="31">
        <f>SUM(H179:H186)</f>
        <v>0</v>
      </c>
      <c r="I178" s="31">
        <f t="shared" si="18"/>
        <v>481290</v>
      </c>
      <c r="J178" s="31">
        <f>SUM(J179:J186)</f>
        <v>0</v>
      </c>
      <c r="K178" s="31">
        <f t="shared" si="15"/>
        <v>481290</v>
      </c>
      <c r="L178" s="31">
        <f>SUM(L179:L186)</f>
        <v>0</v>
      </c>
      <c r="M178" s="31">
        <f t="shared" si="16"/>
        <v>481290</v>
      </c>
    </row>
    <row r="179" spans="1:13" s="10" customFormat="1" ht="33.75">
      <c r="A179" s="35"/>
      <c r="B179" s="38"/>
      <c r="C179" s="35">
        <v>2630</v>
      </c>
      <c r="D179" s="17" t="s">
        <v>116</v>
      </c>
      <c r="E179" s="31">
        <v>366400</v>
      </c>
      <c r="F179" s="31"/>
      <c r="G179" s="31">
        <f>SUM(E179:F179)</f>
        <v>366400</v>
      </c>
      <c r="H179" s="31">
        <v>-256400</v>
      </c>
      <c r="I179" s="31">
        <f t="shared" si="18"/>
        <v>110000</v>
      </c>
      <c r="J179" s="31"/>
      <c r="K179" s="31">
        <f t="shared" si="15"/>
        <v>110000</v>
      </c>
      <c r="L179" s="31"/>
      <c r="M179" s="31">
        <f t="shared" si="16"/>
        <v>110000</v>
      </c>
    </row>
    <row r="180" spans="1:13" s="10" customFormat="1" ht="33.75">
      <c r="A180" s="35"/>
      <c r="B180" s="38"/>
      <c r="C180" s="35">
        <v>2820</v>
      </c>
      <c r="D180" s="17" t="s">
        <v>134</v>
      </c>
      <c r="E180" s="31"/>
      <c r="F180" s="31"/>
      <c r="G180" s="31">
        <v>0</v>
      </c>
      <c r="H180" s="31">
        <v>256400</v>
      </c>
      <c r="I180" s="31">
        <f t="shared" si="18"/>
        <v>256400</v>
      </c>
      <c r="J180" s="31"/>
      <c r="K180" s="31">
        <f t="shared" si="15"/>
        <v>256400</v>
      </c>
      <c r="L180" s="31"/>
      <c r="M180" s="31">
        <f t="shared" si="16"/>
        <v>256400</v>
      </c>
    </row>
    <row r="181" spans="1:13" s="10" customFormat="1" ht="11.25">
      <c r="A181" s="35"/>
      <c r="B181" s="38"/>
      <c r="C181" s="35">
        <v>4110</v>
      </c>
      <c r="D181" s="5" t="s">
        <v>45</v>
      </c>
      <c r="E181" s="31">
        <v>1000</v>
      </c>
      <c r="F181" s="31"/>
      <c r="G181" s="31">
        <f aca="true" t="shared" si="19" ref="G181:G187">SUM(E181:F181)</f>
        <v>1000</v>
      </c>
      <c r="H181" s="31"/>
      <c r="I181" s="31">
        <f t="shared" si="18"/>
        <v>1000</v>
      </c>
      <c r="J181" s="31"/>
      <c r="K181" s="31">
        <f t="shared" si="15"/>
        <v>1000</v>
      </c>
      <c r="L181" s="31"/>
      <c r="M181" s="31">
        <f t="shared" si="16"/>
        <v>1000</v>
      </c>
    </row>
    <row r="182" spans="1:13" s="10" customFormat="1" ht="19.5" customHeight="1">
      <c r="A182" s="35"/>
      <c r="B182" s="38"/>
      <c r="C182" s="35">
        <v>4120</v>
      </c>
      <c r="D182" s="5" t="s">
        <v>46</v>
      </c>
      <c r="E182" s="31">
        <v>100</v>
      </c>
      <c r="F182" s="31"/>
      <c r="G182" s="31">
        <f t="shared" si="19"/>
        <v>100</v>
      </c>
      <c r="H182" s="31"/>
      <c r="I182" s="31">
        <f t="shared" si="18"/>
        <v>100</v>
      </c>
      <c r="J182" s="31"/>
      <c r="K182" s="31">
        <f t="shared" si="15"/>
        <v>100</v>
      </c>
      <c r="L182" s="31"/>
      <c r="M182" s="31">
        <f t="shared" si="16"/>
        <v>100</v>
      </c>
    </row>
    <row r="183" spans="1:13" s="10" customFormat="1" ht="19.5" customHeight="1">
      <c r="A183" s="35"/>
      <c r="B183" s="38"/>
      <c r="C183" s="35">
        <v>4170</v>
      </c>
      <c r="D183" s="17" t="s">
        <v>111</v>
      </c>
      <c r="E183" s="31">
        <v>61900</v>
      </c>
      <c r="F183" s="31"/>
      <c r="G183" s="31">
        <f t="shared" si="19"/>
        <v>61900</v>
      </c>
      <c r="H183" s="31"/>
      <c r="I183" s="31">
        <f t="shared" si="18"/>
        <v>61900</v>
      </c>
      <c r="J183" s="31"/>
      <c r="K183" s="31">
        <f t="shared" si="15"/>
        <v>61900</v>
      </c>
      <c r="L183" s="31"/>
      <c r="M183" s="31">
        <f t="shared" si="16"/>
        <v>61900</v>
      </c>
    </row>
    <row r="184" spans="1:13" s="10" customFormat="1" ht="19.5" customHeight="1">
      <c r="A184" s="35"/>
      <c r="B184" s="32"/>
      <c r="C184" s="24">
        <v>4210</v>
      </c>
      <c r="D184" s="17" t="s">
        <v>49</v>
      </c>
      <c r="E184" s="31">
        <v>21350</v>
      </c>
      <c r="F184" s="31">
        <v>2900</v>
      </c>
      <c r="G184" s="31">
        <f t="shared" si="19"/>
        <v>24250</v>
      </c>
      <c r="H184" s="31"/>
      <c r="I184" s="31">
        <f t="shared" si="18"/>
        <v>24250</v>
      </c>
      <c r="J184" s="31"/>
      <c r="K184" s="31">
        <f t="shared" si="15"/>
        <v>24250</v>
      </c>
      <c r="L184" s="31"/>
      <c r="M184" s="31">
        <f t="shared" si="16"/>
        <v>24250</v>
      </c>
    </row>
    <row r="185" spans="1:13" s="10" customFormat="1" ht="19.5" customHeight="1">
      <c r="A185" s="35"/>
      <c r="B185" s="32"/>
      <c r="C185" s="24">
        <v>4260</v>
      </c>
      <c r="D185" s="17" t="s">
        <v>51</v>
      </c>
      <c r="E185" s="31">
        <v>500</v>
      </c>
      <c r="F185" s="31"/>
      <c r="G185" s="31">
        <f t="shared" si="19"/>
        <v>500</v>
      </c>
      <c r="H185" s="31"/>
      <c r="I185" s="31">
        <f t="shared" si="18"/>
        <v>500</v>
      </c>
      <c r="J185" s="31"/>
      <c r="K185" s="31">
        <f t="shared" si="15"/>
        <v>500</v>
      </c>
      <c r="L185" s="31"/>
      <c r="M185" s="31">
        <f t="shared" si="16"/>
        <v>500</v>
      </c>
    </row>
    <row r="186" spans="1:13" s="10" customFormat="1" ht="19.5" customHeight="1">
      <c r="A186" s="35"/>
      <c r="B186" s="32"/>
      <c r="C186" s="35">
        <v>4300</v>
      </c>
      <c r="D186" s="39" t="s">
        <v>39</v>
      </c>
      <c r="E186" s="31">
        <v>27140</v>
      </c>
      <c r="F186" s="31"/>
      <c r="G186" s="31">
        <f t="shared" si="19"/>
        <v>27140</v>
      </c>
      <c r="H186" s="31"/>
      <c r="I186" s="31">
        <f t="shared" si="18"/>
        <v>27140</v>
      </c>
      <c r="J186" s="31"/>
      <c r="K186" s="31">
        <f t="shared" si="15"/>
        <v>27140</v>
      </c>
      <c r="L186" s="31"/>
      <c r="M186" s="31">
        <f t="shared" si="16"/>
        <v>27140</v>
      </c>
    </row>
    <row r="187" spans="1:13" s="2" customFormat="1" ht="24" customHeight="1">
      <c r="A187" s="3"/>
      <c r="B187" s="3"/>
      <c r="C187" s="3"/>
      <c r="D187" s="14" t="s">
        <v>28</v>
      </c>
      <c r="E187" s="16">
        <f>SUM(E172,E159,E133,E123,E105,E89,E59,E55,E52,E43,E24,E17,E9,E14)</f>
        <v>31991769</v>
      </c>
      <c r="F187" s="16">
        <f>SUM(F172,F159,F133,F123,F105,F89,F59,F55,F52,F43,F24,F17,F9,F14)</f>
        <v>-37602</v>
      </c>
      <c r="G187" s="16">
        <f t="shared" si="19"/>
        <v>31954167</v>
      </c>
      <c r="H187" s="16">
        <f>SUM(H172,H159,H133,H123,H105,H89,H59,H55,H52,H43,H24,H17,H9,H14)</f>
        <v>147200</v>
      </c>
      <c r="I187" s="16">
        <f t="shared" si="18"/>
        <v>32101367</v>
      </c>
      <c r="J187" s="16">
        <f>SUM(J172,J159,J133,J123,J105,J89,J59,J55,J52,J43,J24,J17,J9,J14)</f>
        <v>-4519</v>
      </c>
      <c r="K187" s="16">
        <f t="shared" si="15"/>
        <v>32096848</v>
      </c>
      <c r="L187" s="16">
        <f>SUM(L172,L159,L133,L123,L105,L89,L59,L55,L52,L43,L24,L17,L9,L14)</f>
        <v>1968781</v>
      </c>
      <c r="M187" s="16">
        <f t="shared" si="16"/>
        <v>34065629</v>
      </c>
    </row>
    <row r="188" spans="1:13" ht="12.75">
      <c r="A188" s="20"/>
      <c r="B188" s="20"/>
      <c r="C188" s="20"/>
      <c r="D188" s="20"/>
      <c r="E188" s="47"/>
      <c r="F188" s="47"/>
      <c r="G188" s="47"/>
      <c r="H188" s="47"/>
      <c r="I188" s="47"/>
      <c r="J188" s="47"/>
      <c r="K188" s="47"/>
      <c r="L188" s="47"/>
      <c r="M188" s="47"/>
    </row>
    <row r="189" spans="4:13" ht="12.75">
      <c r="D189" s="20"/>
      <c r="E189" s="47"/>
      <c r="F189" s="47"/>
      <c r="G189" s="47"/>
      <c r="H189" s="47"/>
      <c r="I189" s="47"/>
      <c r="J189" s="47"/>
      <c r="K189" s="47"/>
      <c r="L189" s="47"/>
      <c r="M189" s="47"/>
    </row>
    <row r="190" spans="4:13" ht="12.75">
      <c r="D190" s="20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4:13" ht="12.75">
      <c r="D191" s="20"/>
      <c r="E191" s="47"/>
      <c r="F191" s="47"/>
      <c r="G191" s="47"/>
      <c r="H191" s="47"/>
      <c r="I191" s="47"/>
      <c r="J191" s="47"/>
      <c r="K191" s="47"/>
      <c r="L191" s="47"/>
      <c r="M191" s="47"/>
    </row>
    <row r="192" spans="1:13" s="7" customFormat="1" ht="12.75">
      <c r="A192" s="9"/>
      <c r="B192" s="9"/>
      <c r="C192" s="9"/>
      <c r="D192" s="43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s="7" customFormat="1" ht="12.75">
      <c r="A193" s="9"/>
      <c r="B193" s="9"/>
      <c r="C193" s="9"/>
      <c r="D193" s="43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s="7" customFormat="1" ht="12.75">
      <c r="A194" s="9"/>
      <c r="B194" s="9"/>
      <c r="C194" s="9"/>
      <c r="D194" s="9"/>
      <c r="E194" s="8"/>
      <c r="F194" s="8"/>
      <c r="G194" s="8"/>
      <c r="H194" s="8"/>
      <c r="I194" s="8"/>
      <c r="J194" s="8"/>
      <c r="K194" s="8"/>
      <c r="L194" s="8"/>
      <c r="M194" s="8"/>
    </row>
    <row r="195" spans="1:13" s="7" customFormat="1" ht="12.75">
      <c r="A195" s="9"/>
      <c r="B195" s="9"/>
      <c r="C195" s="9"/>
      <c r="D195" s="9"/>
      <c r="E195" s="8"/>
      <c r="F195" s="8"/>
      <c r="G195" s="8"/>
      <c r="H195" s="8"/>
      <c r="I195" s="8"/>
      <c r="J195" s="8"/>
      <c r="K195" s="8"/>
      <c r="L195" s="8"/>
      <c r="M195" s="8"/>
    </row>
    <row r="196" spans="1:13" s="7" customFormat="1" ht="12.75">
      <c r="A196" s="9"/>
      <c r="B196" s="9"/>
      <c r="C196" s="9"/>
      <c r="D196" s="9"/>
      <c r="E196" s="8"/>
      <c r="F196" s="8"/>
      <c r="G196" s="8"/>
      <c r="H196" s="8"/>
      <c r="I196" s="8"/>
      <c r="J196" s="8"/>
      <c r="K196" s="8"/>
      <c r="L196" s="8"/>
      <c r="M196" s="8"/>
    </row>
    <row r="197" spans="1:13" s="7" customFormat="1" ht="12.75">
      <c r="A197" s="9"/>
      <c r="B197" s="9"/>
      <c r="C197" s="9"/>
      <c r="D197" s="9"/>
      <c r="E197" s="8"/>
      <c r="F197" s="8"/>
      <c r="G197" s="8"/>
      <c r="H197" s="8"/>
      <c r="I197" s="8"/>
      <c r="J197" s="8"/>
      <c r="K197" s="8"/>
      <c r="L197" s="8"/>
      <c r="M197" s="8"/>
    </row>
    <row r="198" spans="1:13" s="7" customFormat="1" ht="12.75">
      <c r="A198" s="9"/>
      <c r="B198" s="9"/>
      <c r="C198" s="9"/>
      <c r="D198" s="9"/>
      <c r="E198" s="8"/>
      <c r="F198" s="8"/>
      <c r="G198" s="8"/>
      <c r="H198" s="8"/>
      <c r="I198" s="8"/>
      <c r="J198" s="8"/>
      <c r="K198" s="8"/>
      <c r="L198" s="8"/>
      <c r="M198" s="8"/>
    </row>
    <row r="199" spans="1:13" s="7" customFormat="1" ht="12.75">
      <c r="A199" s="9"/>
      <c r="B199" s="9"/>
      <c r="C199" s="9"/>
      <c r="D199" s="9"/>
      <c r="E199" s="8"/>
      <c r="F199" s="8"/>
      <c r="G199" s="8"/>
      <c r="H199" s="8"/>
      <c r="I199" s="8"/>
      <c r="J199" s="8"/>
      <c r="K199" s="8"/>
      <c r="L199" s="8"/>
      <c r="M199" s="8"/>
    </row>
    <row r="200" spans="1:13" s="7" customFormat="1" ht="12.75">
      <c r="A200" s="9"/>
      <c r="B200" s="9"/>
      <c r="C200" s="9"/>
      <c r="D200" s="9"/>
      <c r="E200" s="8"/>
      <c r="F200" s="8"/>
      <c r="G200" s="8"/>
      <c r="H200" s="8"/>
      <c r="I200" s="8"/>
      <c r="J200" s="8"/>
      <c r="K200" s="8"/>
      <c r="L200" s="8"/>
      <c r="M200" s="8"/>
    </row>
    <row r="201" spans="1:13" s="7" customFormat="1" ht="12.75">
      <c r="A201" s="9"/>
      <c r="B201" s="9"/>
      <c r="C201" s="9"/>
      <c r="D201" s="9"/>
      <c r="E201" s="8"/>
      <c r="F201" s="8"/>
      <c r="G201" s="8"/>
      <c r="H201" s="8"/>
      <c r="I201" s="8"/>
      <c r="J201" s="8"/>
      <c r="K201" s="8"/>
      <c r="L201" s="8"/>
      <c r="M201" s="8"/>
    </row>
    <row r="202" spans="1:13" s="7" customFormat="1" ht="12.75">
      <c r="A202" s="9"/>
      <c r="B202" s="9"/>
      <c r="C202" s="9"/>
      <c r="D202" s="9"/>
      <c r="E202" s="8"/>
      <c r="F202" s="8"/>
      <c r="G202" s="8"/>
      <c r="H202" s="8"/>
      <c r="I202" s="8"/>
      <c r="J202" s="8"/>
      <c r="K202" s="8"/>
      <c r="L202" s="8"/>
      <c r="M202" s="8"/>
    </row>
    <row r="203" spans="1:13" s="7" customFormat="1" ht="12.75">
      <c r="A203" s="9"/>
      <c r="B203" s="9"/>
      <c r="C203" s="9"/>
      <c r="D203" s="9"/>
      <c r="E203" s="8"/>
      <c r="F203" s="8"/>
      <c r="G203" s="8"/>
      <c r="H203" s="8"/>
      <c r="I203" s="8"/>
      <c r="J203" s="8"/>
      <c r="K203" s="8"/>
      <c r="L203" s="8"/>
      <c r="M203" s="8"/>
    </row>
    <row r="204" spans="1:13" s="7" customFormat="1" ht="12.75">
      <c r="A204" s="9"/>
      <c r="B204" s="9"/>
      <c r="C204" s="9"/>
      <c r="D204" s="9"/>
      <c r="E204" s="8"/>
      <c r="F204" s="8"/>
      <c r="G204" s="8"/>
      <c r="H204" s="8"/>
      <c r="I204" s="8"/>
      <c r="J204" s="8"/>
      <c r="K204" s="8"/>
      <c r="L204" s="8"/>
      <c r="M204" s="8"/>
    </row>
    <row r="205" spans="1:13" s="7" customFormat="1" ht="12.75">
      <c r="A205" s="9"/>
      <c r="B205" s="9"/>
      <c r="C205" s="9"/>
      <c r="D205" s="9"/>
      <c r="E205" s="8"/>
      <c r="F205" s="8"/>
      <c r="G205" s="8"/>
      <c r="H205" s="8"/>
      <c r="I205" s="8"/>
      <c r="J205" s="8"/>
      <c r="K205" s="8"/>
      <c r="L205" s="8"/>
      <c r="M205" s="8"/>
    </row>
    <row r="206" spans="1:13" s="7" customFormat="1" ht="12.75">
      <c r="A206" s="9"/>
      <c r="B206" s="9"/>
      <c r="C206" s="9"/>
      <c r="D206" s="9"/>
      <c r="E206" s="45"/>
      <c r="F206" s="45"/>
      <c r="G206" s="45"/>
      <c r="H206" s="45"/>
      <c r="I206" s="45"/>
      <c r="J206" s="45"/>
      <c r="K206" s="45"/>
      <c r="L206" s="45"/>
      <c r="M206" s="45"/>
    </row>
    <row r="207" spans="1:13" s="7" customFormat="1" ht="12.75">
      <c r="A207" s="9"/>
      <c r="B207" s="9"/>
      <c r="C207" s="9"/>
      <c r="D207" s="9"/>
      <c r="E207" s="8"/>
      <c r="F207" s="8"/>
      <c r="G207" s="8"/>
      <c r="H207" s="8"/>
      <c r="I207" s="8"/>
      <c r="J207" s="8"/>
      <c r="K207" s="8"/>
      <c r="L207" s="8"/>
      <c r="M207" s="8"/>
    </row>
    <row r="208" spans="1:13" s="7" customFormat="1" ht="12.75">
      <c r="A208" s="9"/>
      <c r="B208" s="9"/>
      <c r="C208" s="9"/>
      <c r="D208" s="9"/>
      <c r="E208" s="8"/>
      <c r="F208" s="8"/>
      <c r="G208" s="8"/>
      <c r="H208" s="8"/>
      <c r="I208" s="8"/>
      <c r="J208" s="8"/>
      <c r="K208" s="8"/>
      <c r="L208" s="8"/>
      <c r="M208" s="8"/>
    </row>
    <row r="209" spans="1:13" s="7" customFormat="1" ht="12.75">
      <c r="A209" s="9"/>
      <c r="B209" s="9"/>
      <c r="C209" s="9"/>
      <c r="D209" s="9"/>
      <c r="E209" s="8"/>
      <c r="F209" s="8"/>
      <c r="G209" s="8"/>
      <c r="H209" s="8"/>
      <c r="I209" s="8"/>
      <c r="J209" s="8"/>
      <c r="K209" s="8"/>
      <c r="L209" s="8"/>
      <c r="M209" s="8"/>
    </row>
    <row r="210" spans="1:13" s="7" customFormat="1" ht="12.75">
      <c r="A210" s="9"/>
      <c r="B210" s="9"/>
      <c r="C210" s="9"/>
      <c r="D210" s="9"/>
      <c r="E210" s="8"/>
      <c r="F210" s="8"/>
      <c r="G210" s="8"/>
      <c r="H210" s="8"/>
      <c r="I210" s="8"/>
      <c r="J210" s="8"/>
      <c r="K210" s="8"/>
      <c r="L210" s="8"/>
      <c r="M210" s="8"/>
    </row>
    <row r="211" spans="1:13" s="7" customFormat="1" ht="12.75">
      <c r="A211" s="9"/>
      <c r="B211" s="9"/>
      <c r="C211" s="9"/>
      <c r="D211" s="9"/>
      <c r="E211" s="8"/>
      <c r="F211" s="8"/>
      <c r="G211" s="8"/>
      <c r="H211" s="8"/>
      <c r="I211" s="8"/>
      <c r="J211" s="8"/>
      <c r="K211" s="8"/>
      <c r="L211" s="8"/>
      <c r="M211" s="8"/>
    </row>
    <row r="212" spans="1:13" s="7" customFormat="1" ht="12.75">
      <c r="A212" s="9"/>
      <c r="B212" s="9"/>
      <c r="C212" s="9"/>
      <c r="D212" s="9"/>
      <c r="E212" s="8"/>
      <c r="F212" s="8"/>
      <c r="G212" s="8"/>
      <c r="H212" s="8"/>
      <c r="I212" s="8"/>
      <c r="J212" s="8"/>
      <c r="K212" s="8"/>
      <c r="L212" s="8"/>
      <c r="M212" s="8"/>
    </row>
    <row r="213" spans="1:13" s="7" customFormat="1" ht="12.75">
      <c r="A213" s="9"/>
      <c r="B213" s="9"/>
      <c r="C213" s="9"/>
      <c r="D213" s="9"/>
      <c r="E213" s="8"/>
      <c r="F213" s="8"/>
      <c r="G213" s="8"/>
      <c r="H213" s="8"/>
      <c r="I213" s="8"/>
      <c r="J213" s="8"/>
      <c r="K213" s="8"/>
      <c r="L213" s="8"/>
      <c r="M213" s="8"/>
    </row>
    <row r="214" spans="1:13" s="7" customFormat="1" ht="12.75">
      <c r="A214" s="9"/>
      <c r="B214" s="9"/>
      <c r="C214" s="9"/>
      <c r="D214" s="9"/>
      <c r="E214" s="8"/>
      <c r="F214" s="8"/>
      <c r="G214" s="8"/>
      <c r="H214" s="8"/>
      <c r="I214" s="8"/>
      <c r="J214" s="8"/>
      <c r="K214" s="8"/>
      <c r="L214" s="8"/>
      <c r="M214" s="8"/>
    </row>
    <row r="215" spans="1:13" s="7" customFormat="1" ht="12.75">
      <c r="A215" s="9"/>
      <c r="B215" s="9"/>
      <c r="C215" s="9"/>
      <c r="D215" s="9"/>
      <c r="E215" s="8"/>
      <c r="F215" s="8"/>
      <c r="G215" s="8"/>
      <c r="H215" s="8"/>
      <c r="I215" s="8"/>
      <c r="J215" s="8"/>
      <c r="K215" s="8"/>
      <c r="L215" s="8"/>
      <c r="M215" s="8"/>
    </row>
    <row r="216" spans="1:13" s="7" customFormat="1" ht="12.75">
      <c r="A216" s="9"/>
      <c r="B216" s="9"/>
      <c r="C216" s="9"/>
      <c r="D216" s="9"/>
      <c r="E216" s="8"/>
      <c r="F216" s="8"/>
      <c r="G216" s="8"/>
      <c r="H216" s="8"/>
      <c r="I216" s="8"/>
      <c r="J216" s="8"/>
      <c r="K216" s="8"/>
      <c r="L216" s="8"/>
      <c r="M216" s="8"/>
    </row>
    <row r="217" spans="1:13" s="7" customFormat="1" ht="12.75">
      <c r="A217" s="9"/>
      <c r="B217" s="9"/>
      <c r="C217" s="9"/>
      <c r="D217" s="9"/>
      <c r="E217" s="8"/>
      <c r="F217" s="8"/>
      <c r="G217" s="8"/>
      <c r="H217" s="8"/>
      <c r="I217" s="8"/>
      <c r="J217" s="8"/>
      <c r="K217" s="8"/>
      <c r="L217" s="8"/>
      <c r="M217" s="8"/>
    </row>
    <row r="218" spans="1:13" s="7" customFormat="1" ht="12.75">
      <c r="A218" s="9"/>
      <c r="B218" s="9"/>
      <c r="C218" s="9"/>
      <c r="D218" s="9"/>
      <c r="E218" s="8"/>
      <c r="F218" s="8"/>
      <c r="G218" s="8"/>
      <c r="H218" s="8"/>
      <c r="I218" s="8"/>
      <c r="J218" s="8"/>
      <c r="K218" s="8"/>
      <c r="L218" s="8"/>
      <c r="M218" s="8"/>
    </row>
    <row r="219" spans="1:13" s="7" customFormat="1" ht="12.75">
      <c r="A219" s="9"/>
      <c r="B219" s="9"/>
      <c r="C219" s="9"/>
      <c r="D219" s="9"/>
      <c r="E219" s="8"/>
      <c r="F219" s="8"/>
      <c r="G219" s="8"/>
      <c r="H219" s="8"/>
      <c r="I219" s="8"/>
      <c r="J219" s="8"/>
      <c r="K219" s="8"/>
      <c r="L219" s="8"/>
      <c r="M219" s="8"/>
    </row>
    <row r="220" spans="1:13" s="7" customFormat="1" ht="12.75">
      <c r="A220" s="9"/>
      <c r="B220" s="9"/>
      <c r="C220" s="9"/>
      <c r="D220" s="9"/>
      <c r="E220" s="8"/>
      <c r="F220" s="8"/>
      <c r="G220" s="8"/>
      <c r="H220" s="8"/>
      <c r="I220" s="8"/>
      <c r="J220" s="8"/>
      <c r="K220" s="8"/>
      <c r="L220" s="8"/>
      <c r="M220" s="8"/>
    </row>
    <row r="221" spans="1:13" s="7" customFormat="1" ht="12.75">
      <c r="A221" s="9"/>
      <c r="B221" s="9"/>
      <c r="C221" s="9"/>
      <c r="D221" s="9"/>
      <c r="E221" s="8"/>
      <c r="F221" s="8"/>
      <c r="G221" s="8"/>
      <c r="H221" s="8"/>
      <c r="I221" s="8"/>
      <c r="J221" s="8"/>
      <c r="K221" s="8"/>
      <c r="L221" s="8"/>
      <c r="M221" s="8"/>
    </row>
    <row r="222" spans="1:13" s="7" customFormat="1" ht="12.75">
      <c r="A222" s="9"/>
      <c r="B222" s="9"/>
      <c r="C222" s="9"/>
      <c r="D222" s="9"/>
      <c r="E222" s="8"/>
      <c r="F222" s="8"/>
      <c r="G222" s="8"/>
      <c r="H222" s="8"/>
      <c r="I222" s="8"/>
      <c r="J222" s="8"/>
      <c r="K222" s="8"/>
      <c r="L222" s="8"/>
      <c r="M222" s="8"/>
    </row>
    <row r="223" spans="1:13" s="7" customFormat="1" ht="12.75">
      <c r="A223" s="9"/>
      <c r="B223" s="9"/>
      <c r="C223" s="9"/>
      <c r="D223" s="9"/>
      <c r="E223" s="8"/>
      <c r="F223" s="8"/>
      <c r="G223" s="8"/>
      <c r="H223" s="8"/>
      <c r="I223" s="8"/>
      <c r="J223" s="8"/>
      <c r="K223" s="8"/>
      <c r="L223" s="8"/>
      <c r="M223" s="8"/>
    </row>
    <row r="224" spans="1:13" s="7" customFormat="1" ht="12.75">
      <c r="A224" s="9"/>
      <c r="B224" s="9"/>
      <c r="C224" s="9"/>
      <c r="D224" s="9"/>
      <c r="E224" s="8"/>
      <c r="F224" s="8"/>
      <c r="G224" s="8"/>
      <c r="H224" s="8"/>
      <c r="I224" s="8"/>
      <c r="J224" s="8"/>
      <c r="K224" s="8"/>
      <c r="L224" s="8"/>
      <c r="M224" s="8"/>
    </row>
    <row r="225" spans="1:13" s="7" customFormat="1" ht="12.75">
      <c r="A225" s="9"/>
      <c r="B225" s="9"/>
      <c r="C225" s="9"/>
      <c r="D225" s="9"/>
      <c r="E225" s="8"/>
      <c r="F225" s="8"/>
      <c r="G225" s="8"/>
      <c r="H225" s="8"/>
      <c r="I225" s="8"/>
      <c r="J225" s="8"/>
      <c r="K225" s="8"/>
      <c r="L225" s="8"/>
      <c r="M225" s="8"/>
    </row>
    <row r="226" spans="1:13" s="7" customFormat="1" ht="12.75">
      <c r="A226" s="9"/>
      <c r="B226" s="9"/>
      <c r="C226" s="9"/>
      <c r="D226" s="9"/>
      <c r="E226" s="8"/>
      <c r="F226" s="8"/>
      <c r="G226" s="8"/>
      <c r="H226" s="8"/>
      <c r="I226" s="8"/>
      <c r="J226" s="8"/>
      <c r="K226" s="8"/>
      <c r="L226" s="8"/>
      <c r="M226" s="8"/>
    </row>
    <row r="227" spans="1:13" s="7" customFormat="1" ht="12.75">
      <c r="A227" s="9"/>
      <c r="B227" s="9"/>
      <c r="C227" s="9"/>
      <c r="D227" s="9"/>
      <c r="E227" s="8"/>
      <c r="F227" s="8"/>
      <c r="G227" s="8"/>
      <c r="H227" s="8"/>
      <c r="I227" s="8"/>
      <c r="J227" s="8"/>
      <c r="K227" s="8"/>
      <c r="L227" s="8"/>
      <c r="M227" s="8"/>
    </row>
    <row r="228" spans="1:13" s="7" customFormat="1" ht="12.75">
      <c r="A228" s="9"/>
      <c r="B228" s="9"/>
      <c r="C228" s="9"/>
      <c r="D228" s="9"/>
      <c r="E228" s="8"/>
      <c r="F228" s="8"/>
      <c r="G228" s="8"/>
      <c r="H228" s="8"/>
      <c r="I228" s="8"/>
      <c r="J228" s="8"/>
      <c r="K228" s="8"/>
      <c r="L228" s="8"/>
      <c r="M228" s="8"/>
    </row>
    <row r="229" spans="1:13" s="7" customFormat="1" ht="12.75">
      <c r="A229" s="9"/>
      <c r="B229" s="9"/>
      <c r="C229" s="9"/>
      <c r="D229" s="9"/>
      <c r="E229" s="8"/>
      <c r="F229" s="8"/>
      <c r="G229" s="8"/>
      <c r="H229" s="8"/>
      <c r="I229" s="8"/>
      <c r="J229" s="8"/>
      <c r="K229" s="8"/>
      <c r="L229" s="8"/>
      <c r="M229" s="8"/>
    </row>
    <row r="230" spans="1:13" s="7" customFormat="1" ht="12.75">
      <c r="A230" s="9"/>
      <c r="B230" s="9"/>
      <c r="C230" s="9"/>
      <c r="D230" s="9"/>
      <c r="E230" s="8"/>
      <c r="F230" s="8"/>
      <c r="G230" s="8"/>
      <c r="H230" s="8"/>
      <c r="I230" s="8"/>
      <c r="J230" s="8"/>
      <c r="K230" s="8"/>
      <c r="L230" s="8"/>
      <c r="M230" s="8"/>
    </row>
    <row r="231" spans="1:13" s="7" customFormat="1" ht="12.75">
      <c r="A231" s="9"/>
      <c r="B231" s="9"/>
      <c r="C231" s="9"/>
      <c r="D231" s="9"/>
      <c r="E231" s="8"/>
      <c r="F231" s="8"/>
      <c r="G231" s="8"/>
      <c r="H231" s="8"/>
      <c r="I231" s="8"/>
      <c r="J231" s="8"/>
      <c r="K231" s="8"/>
      <c r="L231" s="8"/>
      <c r="M231" s="8"/>
    </row>
    <row r="232" spans="1:13" s="7" customFormat="1" ht="12.75">
      <c r="A232" s="9"/>
      <c r="B232" s="9"/>
      <c r="C232" s="9"/>
      <c r="D232" s="9"/>
      <c r="E232" s="8"/>
      <c r="F232" s="8"/>
      <c r="G232" s="8"/>
      <c r="H232" s="8"/>
      <c r="I232" s="8"/>
      <c r="J232" s="8"/>
      <c r="K232" s="8"/>
      <c r="L232" s="8"/>
      <c r="M232" s="8"/>
    </row>
    <row r="233" spans="1:13" s="7" customFormat="1" ht="12.75">
      <c r="A233" s="9"/>
      <c r="B233" s="9"/>
      <c r="C233" s="9"/>
      <c r="D233" s="9"/>
      <c r="E233" s="8"/>
      <c r="F233" s="8"/>
      <c r="G233" s="8"/>
      <c r="H233" s="8"/>
      <c r="I233" s="8"/>
      <c r="J233" s="8"/>
      <c r="K233" s="8"/>
      <c r="L233" s="8"/>
      <c r="M233" s="8"/>
    </row>
    <row r="234" spans="1:13" s="7" customFormat="1" ht="12.75">
      <c r="A234" s="9"/>
      <c r="B234" s="9"/>
      <c r="C234" s="9"/>
      <c r="D234" s="9"/>
      <c r="E234" s="8"/>
      <c r="F234" s="8"/>
      <c r="G234" s="8"/>
      <c r="H234" s="8"/>
      <c r="I234" s="8"/>
      <c r="J234" s="8"/>
      <c r="K234" s="8"/>
      <c r="L234" s="8"/>
      <c r="M234" s="8"/>
    </row>
    <row r="235" spans="1:13" s="7" customFormat="1" ht="12.75">
      <c r="A235" s="9"/>
      <c r="B235" s="9"/>
      <c r="C235" s="9"/>
      <c r="D235" s="9"/>
      <c r="E235" s="8"/>
      <c r="F235" s="8"/>
      <c r="G235" s="8"/>
      <c r="H235" s="8"/>
      <c r="I235" s="8"/>
      <c r="J235" s="8"/>
      <c r="K235" s="8"/>
      <c r="L235" s="8"/>
      <c r="M235" s="8"/>
    </row>
    <row r="236" spans="1:13" s="7" customFormat="1" ht="12.75">
      <c r="A236" s="9"/>
      <c r="B236" s="9"/>
      <c r="C236" s="9"/>
      <c r="D236" s="9"/>
      <c r="E236" s="8"/>
      <c r="F236" s="8"/>
      <c r="G236" s="8"/>
      <c r="H236" s="8"/>
      <c r="I236" s="8"/>
      <c r="J236" s="8"/>
      <c r="K236" s="8"/>
      <c r="L236" s="8"/>
      <c r="M236" s="8"/>
    </row>
    <row r="237" spans="1:13" s="7" customFormat="1" ht="12.75">
      <c r="A237" s="9"/>
      <c r="B237" s="9"/>
      <c r="C237" s="9"/>
      <c r="D237" s="9"/>
      <c r="E237" s="8"/>
      <c r="F237" s="8"/>
      <c r="G237" s="8"/>
      <c r="H237" s="8"/>
      <c r="I237" s="8"/>
      <c r="J237" s="8"/>
      <c r="K237" s="8"/>
      <c r="L237" s="8"/>
      <c r="M237" s="8"/>
    </row>
    <row r="238" spans="1:13" s="7" customFormat="1" ht="12.75">
      <c r="A238" s="9"/>
      <c r="B238" s="9"/>
      <c r="C238" s="9"/>
      <c r="D238" s="9"/>
      <c r="E238" s="8"/>
      <c r="F238" s="8"/>
      <c r="G238" s="8"/>
      <c r="H238" s="8"/>
      <c r="I238" s="8"/>
      <c r="J238" s="8"/>
      <c r="K238" s="8"/>
      <c r="L238" s="8"/>
      <c r="M238" s="8"/>
    </row>
    <row r="239" spans="1:13" s="7" customFormat="1" ht="12.75">
      <c r="A239" s="9"/>
      <c r="B239" s="9"/>
      <c r="C239" s="9"/>
      <c r="D239" s="9"/>
      <c r="E239" s="8"/>
      <c r="F239" s="8"/>
      <c r="G239" s="8"/>
      <c r="H239" s="8"/>
      <c r="I239" s="8"/>
      <c r="J239" s="8"/>
      <c r="K239" s="8"/>
      <c r="L239" s="8"/>
      <c r="M239" s="8"/>
    </row>
    <row r="240" spans="1:13" s="7" customFormat="1" ht="12.75">
      <c r="A240" s="9"/>
      <c r="B240" s="9"/>
      <c r="C240" s="9"/>
      <c r="D240" s="9"/>
      <c r="E240" s="8"/>
      <c r="F240" s="8"/>
      <c r="G240" s="8"/>
      <c r="H240" s="8"/>
      <c r="I240" s="8"/>
      <c r="J240" s="8"/>
      <c r="K240" s="8"/>
      <c r="L240" s="8"/>
      <c r="M240" s="8"/>
    </row>
    <row r="241" spans="1:13" s="7" customFormat="1" ht="12.75">
      <c r="A241" s="9"/>
      <c r="B241" s="9"/>
      <c r="C241" s="9"/>
      <c r="D241" s="9"/>
      <c r="E241" s="8"/>
      <c r="F241" s="8"/>
      <c r="G241" s="8"/>
      <c r="H241" s="8"/>
      <c r="I241" s="8"/>
      <c r="J241" s="8"/>
      <c r="K241" s="8"/>
      <c r="L241" s="8"/>
      <c r="M241" s="8"/>
    </row>
    <row r="242" spans="1:13" s="7" customFormat="1" ht="12.75">
      <c r="A242" s="9"/>
      <c r="B242" s="9"/>
      <c r="C242" s="9"/>
      <c r="D242" s="9"/>
      <c r="E242" s="8"/>
      <c r="F242" s="8"/>
      <c r="G242" s="8"/>
      <c r="H242" s="8"/>
      <c r="I242" s="8"/>
      <c r="J242" s="8"/>
      <c r="K242" s="8"/>
      <c r="L242" s="8"/>
      <c r="M242" s="8"/>
    </row>
    <row r="243" spans="1:13" s="7" customFormat="1" ht="12.75">
      <c r="A243" s="9"/>
      <c r="B243" s="9"/>
      <c r="C243" s="9"/>
      <c r="D243" s="9"/>
      <c r="E243" s="8"/>
      <c r="F243" s="8"/>
      <c r="G243" s="8"/>
      <c r="H243" s="8"/>
      <c r="I243" s="8"/>
      <c r="J243" s="8"/>
      <c r="K243" s="8"/>
      <c r="L243" s="8"/>
      <c r="M243" s="8"/>
    </row>
    <row r="244" spans="1:13" s="7" customFormat="1" ht="12.75">
      <c r="A244" s="9"/>
      <c r="B244" s="9"/>
      <c r="C244" s="9"/>
      <c r="D244" s="9"/>
      <c r="E244" s="8"/>
      <c r="F244" s="8"/>
      <c r="G244" s="8"/>
      <c r="H244" s="8"/>
      <c r="I244" s="8"/>
      <c r="J244" s="8"/>
      <c r="K244" s="8"/>
      <c r="L244" s="8"/>
      <c r="M244" s="8"/>
    </row>
    <row r="245" spans="1:13" s="7" customFormat="1" ht="12.75">
      <c r="A245" s="9"/>
      <c r="B245" s="9"/>
      <c r="C245" s="9"/>
      <c r="D245" s="9"/>
      <c r="E245" s="8"/>
      <c r="F245" s="8"/>
      <c r="G245" s="8"/>
      <c r="H245" s="8"/>
      <c r="I245" s="8"/>
      <c r="J245" s="8"/>
      <c r="K245" s="8"/>
      <c r="L245" s="8"/>
      <c r="M245" s="8"/>
    </row>
    <row r="246" spans="1:13" s="7" customFormat="1" ht="12.75">
      <c r="A246" s="9"/>
      <c r="B246" s="9"/>
      <c r="C246" s="9"/>
      <c r="D246" s="9"/>
      <c r="E246" s="8"/>
      <c r="F246" s="8"/>
      <c r="G246" s="8"/>
      <c r="H246" s="8"/>
      <c r="I246" s="8"/>
      <c r="J246" s="8"/>
      <c r="K246" s="8"/>
      <c r="L246" s="8"/>
      <c r="M246" s="8"/>
    </row>
    <row r="247" spans="1:13" s="7" customFormat="1" ht="12.75">
      <c r="A247" s="9"/>
      <c r="B247" s="9"/>
      <c r="C247" s="9"/>
      <c r="D247" s="9"/>
      <c r="E247" s="8"/>
      <c r="F247" s="8"/>
      <c r="G247" s="8"/>
      <c r="H247" s="8"/>
      <c r="I247" s="8"/>
      <c r="J247" s="8"/>
      <c r="K247" s="8"/>
      <c r="L247" s="8"/>
      <c r="M247" s="8"/>
    </row>
    <row r="248" spans="1:13" s="7" customFormat="1" ht="12.75">
      <c r="A248" s="9"/>
      <c r="B248" s="9"/>
      <c r="C248" s="9"/>
      <c r="D248" s="9"/>
      <c r="E248" s="8"/>
      <c r="F248" s="8"/>
      <c r="G248" s="8"/>
      <c r="H248" s="8"/>
      <c r="I248" s="8"/>
      <c r="J248" s="8"/>
      <c r="K248" s="8"/>
      <c r="L248" s="8"/>
      <c r="M248" s="8"/>
    </row>
    <row r="249" spans="1:13" s="7" customFormat="1" ht="12.75">
      <c r="A249" s="9"/>
      <c r="B249" s="9"/>
      <c r="C249" s="9"/>
      <c r="D249" s="9"/>
      <c r="E249" s="8"/>
      <c r="F249" s="8"/>
      <c r="G249" s="8"/>
      <c r="H249" s="8"/>
      <c r="I249" s="8"/>
      <c r="J249" s="8"/>
      <c r="K249" s="8"/>
      <c r="L249" s="8"/>
      <c r="M249" s="8"/>
    </row>
    <row r="250" spans="1:13" s="7" customFormat="1" ht="12.75">
      <c r="A250" s="9"/>
      <c r="B250" s="9"/>
      <c r="C250" s="9"/>
      <c r="D250" s="9"/>
      <c r="E250" s="8"/>
      <c r="F250" s="8"/>
      <c r="G250" s="8"/>
      <c r="H250" s="8"/>
      <c r="I250" s="8"/>
      <c r="J250" s="8"/>
      <c r="K250" s="8"/>
      <c r="L250" s="8"/>
      <c r="M250" s="8"/>
    </row>
    <row r="251" spans="1:13" s="7" customFormat="1" ht="12.75">
      <c r="A251" s="9"/>
      <c r="B251" s="9"/>
      <c r="C251" s="9"/>
      <c r="D251" s="9"/>
      <c r="E251" s="8"/>
      <c r="F251" s="8"/>
      <c r="G251" s="8"/>
      <c r="H251" s="8"/>
      <c r="I251" s="8"/>
      <c r="J251" s="8"/>
      <c r="K251" s="8"/>
      <c r="L251" s="8"/>
      <c r="M251" s="8"/>
    </row>
    <row r="252" spans="1:13" s="7" customFormat="1" ht="12.75">
      <c r="A252" s="9"/>
      <c r="B252" s="9"/>
      <c r="C252" s="9"/>
      <c r="D252" s="9"/>
      <c r="E252" s="8"/>
      <c r="F252" s="8"/>
      <c r="G252" s="8"/>
      <c r="H252" s="8"/>
      <c r="I252" s="8"/>
      <c r="J252" s="8"/>
      <c r="K252" s="8"/>
      <c r="L252" s="8"/>
      <c r="M252" s="8"/>
    </row>
    <row r="253" spans="1:13" s="7" customFormat="1" ht="12.75">
      <c r="A253" s="9"/>
      <c r="B253" s="9"/>
      <c r="C253" s="9"/>
      <c r="D253" s="9"/>
      <c r="E253" s="8"/>
      <c r="F253" s="8"/>
      <c r="G253" s="8"/>
      <c r="H253" s="8"/>
      <c r="I253" s="8"/>
      <c r="J253" s="8"/>
      <c r="K253" s="8"/>
      <c r="L253" s="8"/>
      <c r="M253" s="8"/>
    </row>
    <row r="254" spans="1:13" s="7" customFormat="1" ht="12.75">
      <c r="A254" s="9"/>
      <c r="B254" s="9"/>
      <c r="C254" s="9"/>
      <c r="D254" s="9"/>
      <c r="E254" s="8"/>
      <c r="F254" s="8"/>
      <c r="G254" s="8"/>
      <c r="H254" s="8"/>
      <c r="I254" s="8"/>
      <c r="J254" s="8"/>
      <c r="K254" s="8"/>
      <c r="L254" s="8"/>
      <c r="M254" s="8"/>
    </row>
    <row r="255" spans="1:13" s="7" customFormat="1" ht="12.75">
      <c r="A255" s="9"/>
      <c r="B255" s="9"/>
      <c r="C255" s="9"/>
      <c r="D255" s="9"/>
      <c r="E255" s="8"/>
      <c r="F255" s="8"/>
      <c r="G255" s="8"/>
      <c r="H255" s="8"/>
      <c r="I255" s="8"/>
      <c r="J255" s="8"/>
      <c r="K255" s="8"/>
      <c r="L255" s="8"/>
      <c r="M255" s="8"/>
    </row>
    <row r="256" spans="1:13" s="7" customFormat="1" ht="12.75">
      <c r="A256" s="9"/>
      <c r="B256" s="9"/>
      <c r="C256" s="9"/>
      <c r="D256" s="9"/>
      <c r="E256" s="8"/>
      <c r="F256" s="8"/>
      <c r="G256" s="8"/>
      <c r="H256" s="8"/>
      <c r="I256" s="8"/>
      <c r="J256" s="8"/>
      <c r="K256" s="8"/>
      <c r="L256" s="8"/>
      <c r="M256" s="8"/>
    </row>
    <row r="257" spans="1:13" s="7" customFormat="1" ht="12.75">
      <c r="A257" s="9"/>
      <c r="B257" s="9"/>
      <c r="C257" s="9"/>
      <c r="D257" s="9"/>
      <c r="E257" s="8"/>
      <c r="F257" s="8"/>
      <c r="G257" s="8"/>
      <c r="H257" s="8"/>
      <c r="I257" s="8"/>
      <c r="J257" s="8"/>
      <c r="K257" s="8"/>
      <c r="L257" s="8"/>
      <c r="M257" s="8"/>
    </row>
    <row r="258" spans="1:13" s="7" customFormat="1" ht="12.75">
      <c r="A258" s="9"/>
      <c r="B258" s="9"/>
      <c r="C258" s="9"/>
      <c r="D258" s="9"/>
      <c r="E258" s="8"/>
      <c r="F258" s="8"/>
      <c r="G258" s="8"/>
      <c r="H258" s="8"/>
      <c r="I258" s="8"/>
      <c r="J258" s="8"/>
      <c r="K258" s="8"/>
      <c r="L258" s="8"/>
      <c r="M258" s="8"/>
    </row>
    <row r="259" spans="1:13" s="7" customFormat="1" ht="12.75">
      <c r="A259" s="9"/>
      <c r="B259" s="9"/>
      <c r="C259" s="9"/>
      <c r="D259" s="9"/>
      <c r="E259" s="8"/>
      <c r="F259" s="8"/>
      <c r="G259" s="8"/>
      <c r="H259" s="8"/>
      <c r="I259" s="8"/>
      <c r="J259" s="8"/>
      <c r="K259" s="8"/>
      <c r="L259" s="8"/>
      <c r="M259" s="8"/>
    </row>
    <row r="260" spans="1:13" s="7" customFormat="1" ht="12.75">
      <c r="A260" s="9"/>
      <c r="B260" s="9"/>
      <c r="C260" s="9"/>
      <c r="D260" s="9"/>
      <c r="E260" s="8"/>
      <c r="F260" s="8"/>
      <c r="G260" s="8"/>
      <c r="H260" s="8"/>
      <c r="I260" s="8"/>
      <c r="J260" s="8"/>
      <c r="K260" s="8"/>
      <c r="L260" s="8"/>
      <c r="M260" s="8"/>
    </row>
    <row r="261" spans="1:13" s="7" customFormat="1" ht="12.75">
      <c r="A261" s="9"/>
      <c r="B261" s="9"/>
      <c r="C261" s="9"/>
      <c r="D261" s="9"/>
      <c r="E261" s="8"/>
      <c r="F261" s="8"/>
      <c r="G261" s="8"/>
      <c r="H261" s="8"/>
      <c r="I261" s="8"/>
      <c r="J261" s="8"/>
      <c r="K261" s="8"/>
      <c r="L261" s="8"/>
      <c r="M261" s="8"/>
    </row>
    <row r="262" spans="1:13" s="7" customFormat="1" ht="12.75">
      <c r="A262" s="9"/>
      <c r="B262" s="9"/>
      <c r="C262" s="9"/>
      <c r="D262" s="9"/>
      <c r="E262" s="8"/>
      <c r="F262" s="8"/>
      <c r="G262" s="8"/>
      <c r="H262" s="8"/>
      <c r="I262" s="8"/>
      <c r="J262" s="8"/>
      <c r="K262" s="8"/>
      <c r="L262" s="8"/>
      <c r="M262" s="8"/>
    </row>
    <row r="263" spans="1:13" s="7" customFormat="1" ht="12.75">
      <c r="A263" s="9"/>
      <c r="B263" s="9"/>
      <c r="C263" s="9"/>
      <c r="D263" s="9"/>
      <c r="E263" s="8"/>
      <c r="F263" s="8"/>
      <c r="G263" s="8"/>
      <c r="H263" s="8"/>
      <c r="I263" s="8"/>
      <c r="J263" s="8"/>
      <c r="K263" s="8"/>
      <c r="L263" s="8"/>
      <c r="M263" s="8"/>
    </row>
    <row r="264" spans="1:13" s="7" customFormat="1" ht="12.75">
      <c r="A264" s="9"/>
      <c r="B264" s="9"/>
      <c r="C264" s="9"/>
      <c r="D264" s="9"/>
      <c r="E264" s="8"/>
      <c r="F264" s="8"/>
      <c r="G264" s="8"/>
      <c r="H264" s="8"/>
      <c r="I264" s="8"/>
      <c r="J264" s="8"/>
      <c r="K264" s="8"/>
      <c r="L264" s="8"/>
      <c r="M264" s="8"/>
    </row>
    <row r="265" spans="1:13" s="7" customFormat="1" ht="12.75">
      <c r="A265" s="9"/>
      <c r="B265" s="9"/>
      <c r="C265" s="9"/>
      <c r="D265" s="9"/>
      <c r="E265" s="8"/>
      <c r="F265" s="8"/>
      <c r="G265" s="8"/>
      <c r="H265" s="8"/>
      <c r="I265" s="8"/>
      <c r="J265" s="8"/>
      <c r="K265" s="8"/>
      <c r="L265" s="8"/>
      <c r="M265" s="8"/>
    </row>
    <row r="266" spans="1:13" s="7" customFormat="1" ht="12.75">
      <c r="A266" s="9"/>
      <c r="B266" s="9"/>
      <c r="C266" s="9"/>
      <c r="D266" s="9"/>
      <c r="E266" s="8"/>
      <c r="F266" s="8"/>
      <c r="G266" s="8"/>
      <c r="H266" s="8"/>
      <c r="I266" s="8"/>
      <c r="J266" s="8"/>
      <c r="K266" s="8"/>
      <c r="L266" s="8"/>
      <c r="M266" s="8"/>
    </row>
    <row r="267" spans="1:13" s="7" customFormat="1" ht="12.75">
      <c r="A267" s="9"/>
      <c r="B267" s="9"/>
      <c r="C267" s="9"/>
      <c r="D267" s="9"/>
      <c r="E267" s="8"/>
      <c r="F267" s="8"/>
      <c r="G267" s="8"/>
      <c r="H267" s="8"/>
      <c r="I267" s="8"/>
      <c r="J267" s="8"/>
      <c r="K267" s="8"/>
      <c r="L267" s="8"/>
      <c r="M267" s="8"/>
    </row>
    <row r="268" spans="1:13" s="7" customFormat="1" ht="12.75">
      <c r="A268" s="9"/>
      <c r="B268" s="9"/>
      <c r="C268" s="9"/>
      <c r="D268" s="9"/>
      <c r="E268" s="8"/>
      <c r="F268" s="8"/>
      <c r="G268" s="8"/>
      <c r="H268" s="8"/>
      <c r="I268" s="8"/>
      <c r="J268" s="8"/>
      <c r="K268" s="8"/>
      <c r="L268" s="8"/>
      <c r="M268" s="8"/>
    </row>
    <row r="269" spans="1:13" s="7" customFormat="1" ht="12.75">
      <c r="A269" s="9"/>
      <c r="B269" s="9"/>
      <c r="C269" s="9"/>
      <c r="D269" s="9"/>
      <c r="E269" s="8"/>
      <c r="F269" s="8"/>
      <c r="G269" s="8"/>
      <c r="H269" s="8"/>
      <c r="I269" s="8"/>
      <c r="J269" s="8"/>
      <c r="K269" s="8"/>
      <c r="L269" s="8"/>
      <c r="M269" s="8"/>
    </row>
    <row r="270" spans="1:13" s="7" customFormat="1" ht="12.75">
      <c r="A270" s="9"/>
      <c r="B270" s="9"/>
      <c r="C270" s="9"/>
      <c r="D270" s="9"/>
      <c r="E270" s="8"/>
      <c r="F270" s="8"/>
      <c r="G270" s="8"/>
      <c r="H270" s="8"/>
      <c r="I270" s="8"/>
      <c r="J270" s="8"/>
      <c r="K270" s="8"/>
      <c r="L270" s="8"/>
      <c r="M270" s="8"/>
    </row>
    <row r="271" spans="1:13" s="7" customFormat="1" ht="12.75">
      <c r="A271" s="9"/>
      <c r="B271" s="9"/>
      <c r="C271" s="9"/>
      <c r="D271" s="9"/>
      <c r="E271" s="8"/>
      <c r="F271" s="8"/>
      <c r="G271" s="8"/>
      <c r="H271" s="8"/>
      <c r="I271" s="8"/>
      <c r="J271" s="8"/>
      <c r="K271" s="8"/>
      <c r="L271" s="8"/>
      <c r="M271" s="8"/>
    </row>
    <row r="272" spans="1:13" s="7" customFormat="1" ht="12.75">
      <c r="A272" s="9"/>
      <c r="B272" s="9"/>
      <c r="C272" s="9"/>
      <c r="D272" s="9"/>
      <c r="E272" s="8"/>
      <c r="F272" s="8"/>
      <c r="G272" s="8"/>
      <c r="H272" s="8"/>
      <c r="I272" s="8"/>
      <c r="J272" s="8"/>
      <c r="K272" s="8"/>
      <c r="L272" s="8"/>
      <c r="M272" s="8"/>
    </row>
    <row r="273" spans="1:13" s="7" customFormat="1" ht="12.75">
      <c r="A273" s="9"/>
      <c r="B273" s="9"/>
      <c r="C273" s="9"/>
      <c r="D273" s="9"/>
      <c r="E273" s="8"/>
      <c r="F273" s="8"/>
      <c r="G273" s="8"/>
      <c r="H273" s="8"/>
      <c r="I273" s="8"/>
      <c r="J273" s="8"/>
      <c r="K273" s="8"/>
      <c r="L273" s="8"/>
      <c r="M273" s="8"/>
    </row>
    <row r="274" spans="1:13" s="7" customFormat="1" ht="12.75">
      <c r="A274" s="9"/>
      <c r="B274" s="9"/>
      <c r="C274" s="9"/>
      <c r="D274" s="9"/>
      <c r="E274" s="8"/>
      <c r="F274" s="8"/>
      <c r="G274" s="8"/>
      <c r="H274" s="8"/>
      <c r="I274" s="8"/>
      <c r="J274" s="8"/>
      <c r="K274" s="8"/>
      <c r="L274" s="8"/>
      <c r="M274" s="8"/>
    </row>
    <row r="275" spans="1:13" s="7" customFormat="1" ht="12.75">
      <c r="A275" s="9"/>
      <c r="B275" s="9"/>
      <c r="C275" s="9"/>
      <c r="D275" s="9"/>
      <c r="E275" s="8"/>
      <c r="F275" s="8"/>
      <c r="G275" s="8"/>
      <c r="H275" s="8"/>
      <c r="I275" s="8"/>
      <c r="J275" s="8"/>
      <c r="K275" s="8"/>
      <c r="L275" s="8"/>
      <c r="M275" s="8"/>
    </row>
    <row r="276" spans="1:13" s="7" customFormat="1" ht="12.75">
      <c r="A276" s="9"/>
      <c r="B276" s="9"/>
      <c r="C276" s="9"/>
      <c r="D276" s="9"/>
      <c r="E276" s="8"/>
      <c r="F276" s="8"/>
      <c r="G276" s="8"/>
      <c r="H276" s="8"/>
      <c r="I276" s="8"/>
      <c r="J276" s="8"/>
      <c r="K276" s="8"/>
      <c r="L276" s="8"/>
      <c r="M276" s="8"/>
    </row>
    <row r="277" spans="1:13" s="7" customFormat="1" ht="12.75">
      <c r="A277" s="9"/>
      <c r="B277" s="9"/>
      <c r="C277" s="9"/>
      <c r="D277" s="9"/>
      <c r="E277" s="8"/>
      <c r="F277" s="8"/>
      <c r="G277" s="8"/>
      <c r="H277" s="8"/>
      <c r="I277" s="8"/>
      <c r="J277" s="8"/>
      <c r="K277" s="8"/>
      <c r="L277" s="8"/>
      <c r="M277" s="8"/>
    </row>
    <row r="278" spans="1:13" s="7" customFormat="1" ht="12.75">
      <c r="A278" s="9"/>
      <c r="B278" s="9"/>
      <c r="C278" s="9"/>
      <c r="D278" s="9"/>
      <c r="E278" s="8"/>
      <c r="F278" s="8"/>
      <c r="G278" s="8"/>
      <c r="H278" s="8"/>
      <c r="I278" s="8"/>
      <c r="J278" s="8"/>
      <c r="K278" s="8"/>
      <c r="L278" s="8"/>
      <c r="M278" s="8"/>
    </row>
    <row r="279" spans="1:13" s="7" customFormat="1" ht="12.75">
      <c r="A279" s="9"/>
      <c r="B279" s="9"/>
      <c r="C279" s="9"/>
      <c r="D279" s="9"/>
      <c r="E279" s="8"/>
      <c r="F279" s="8"/>
      <c r="G279" s="8"/>
      <c r="H279" s="8"/>
      <c r="I279" s="8"/>
      <c r="J279" s="8"/>
      <c r="K279" s="8"/>
      <c r="L279" s="8"/>
      <c r="M279" s="8"/>
    </row>
    <row r="280" spans="1:13" s="7" customFormat="1" ht="12.75">
      <c r="A280" s="9"/>
      <c r="B280" s="9"/>
      <c r="C280" s="9"/>
      <c r="D280" s="9"/>
      <c r="E280" s="8"/>
      <c r="F280" s="8"/>
      <c r="G280" s="8"/>
      <c r="H280" s="8"/>
      <c r="I280" s="8"/>
      <c r="J280" s="8"/>
      <c r="K280" s="8"/>
      <c r="L280" s="8"/>
      <c r="M280" s="8"/>
    </row>
    <row r="281" spans="1:13" s="7" customFormat="1" ht="12.75">
      <c r="A281" s="9"/>
      <c r="B281" s="9"/>
      <c r="C281" s="9"/>
      <c r="D281" s="9"/>
      <c r="E281" s="8"/>
      <c r="F281" s="8"/>
      <c r="G281" s="8"/>
      <c r="H281" s="8"/>
      <c r="I281" s="8"/>
      <c r="J281" s="8"/>
      <c r="K281" s="8"/>
      <c r="L281" s="8"/>
      <c r="M281" s="8"/>
    </row>
    <row r="282" spans="1:13" s="7" customFormat="1" ht="12.75">
      <c r="A282" s="9"/>
      <c r="B282" s="9"/>
      <c r="C282" s="9"/>
      <c r="D282" s="9"/>
      <c r="E282" s="8"/>
      <c r="F282" s="8"/>
      <c r="G282" s="8"/>
      <c r="H282" s="8"/>
      <c r="I282" s="8"/>
      <c r="J282" s="8"/>
      <c r="K282" s="8"/>
      <c r="L282" s="8"/>
      <c r="M282" s="8"/>
    </row>
    <row r="283" spans="1:13" s="7" customFormat="1" ht="12.75">
      <c r="A283" s="9"/>
      <c r="B283" s="9"/>
      <c r="C283" s="9"/>
      <c r="D283" s="9"/>
      <c r="E283" s="8"/>
      <c r="F283" s="8"/>
      <c r="G283" s="8"/>
      <c r="H283" s="8"/>
      <c r="I283" s="8"/>
      <c r="J283" s="8"/>
      <c r="K283" s="8"/>
      <c r="L283" s="8"/>
      <c r="M283" s="8"/>
    </row>
    <row r="284" spans="1:13" s="7" customFormat="1" ht="12.75">
      <c r="A284" s="9"/>
      <c r="B284" s="9"/>
      <c r="C284" s="9"/>
      <c r="D284" s="9"/>
      <c r="E284" s="8"/>
      <c r="F284" s="8"/>
      <c r="G284" s="8"/>
      <c r="H284" s="8"/>
      <c r="I284" s="8"/>
      <c r="J284" s="8"/>
      <c r="K284" s="8"/>
      <c r="L284" s="8"/>
      <c r="M284" s="8"/>
    </row>
    <row r="285" spans="1:13" s="7" customFormat="1" ht="12.75">
      <c r="A285" s="9"/>
      <c r="B285" s="9"/>
      <c r="C285" s="9"/>
      <c r="D285" s="9"/>
      <c r="E285" s="8"/>
      <c r="F285" s="8"/>
      <c r="G285" s="8"/>
      <c r="H285" s="8"/>
      <c r="I285" s="8"/>
      <c r="J285" s="8"/>
      <c r="K285" s="8"/>
      <c r="L285" s="8"/>
      <c r="M285" s="8"/>
    </row>
    <row r="286" spans="1:13" s="7" customFormat="1" ht="12.75">
      <c r="A286" s="9"/>
      <c r="B286" s="9"/>
      <c r="C286" s="9"/>
      <c r="D286" s="9"/>
      <c r="E286" s="8"/>
      <c r="F286" s="8"/>
      <c r="G286" s="8"/>
      <c r="H286" s="8"/>
      <c r="I286" s="8"/>
      <c r="J286" s="8"/>
      <c r="K286" s="8"/>
      <c r="L286" s="8"/>
      <c r="M286" s="8"/>
    </row>
    <row r="287" spans="1:13" s="7" customFormat="1" ht="12.75">
      <c r="A287" s="9"/>
      <c r="B287" s="9"/>
      <c r="C287" s="9"/>
      <c r="D287" s="9"/>
      <c r="E287" s="8"/>
      <c r="F287" s="8"/>
      <c r="G287" s="8"/>
      <c r="H287" s="8"/>
      <c r="I287" s="8"/>
      <c r="J287" s="8"/>
      <c r="K287" s="8"/>
      <c r="L287" s="8"/>
      <c r="M287" s="8"/>
    </row>
    <row r="288" spans="1:13" s="7" customFormat="1" ht="12.75">
      <c r="A288" s="9"/>
      <c r="B288" s="9"/>
      <c r="C288" s="9"/>
      <c r="D288" s="9"/>
      <c r="E288" s="8"/>
      <c r="F288" s="8"/>
      <c r="G288" s="8"/>
      <c r="H288" s="8"/>
      <c r="I288" s="8"/>
      <c r="J288" s="8"/>
      <c r="K288" s="8"/>
      <c r="L288" s="8"/>
      <c r="M288" s="8"/>
    </row>
    <row r="289" spans="1:13" s="7" customFormat="1" ht="12.75">
      <c r="A289" s="9"/>
      <c r="B289" s="9"/>
      <c r="C289" s="9"/>
      <c r="D289" s="9"/>
      <c r="E289" s="8"/>
      <c r="F289" s="8"/>
      <c r="G289" s="8"/>
      <c r="H289" s="8"/>
      <c r="I289" s="8"/>
      <c r="J289" s="8"/>
      <c r="K289" s="8"/>
      <c r="L289" s="8"/>
      <c r="M289" s="8"/>
    </row>
    <row r="290" spans="1:13" s="7" customFormat="1" ht="12.75">
      <c r="A290" s="9"/>
      <c r="B290" s="9"/>
      <c r="C290" s="9"/>
      <c r="D290" s="9"/>
      <c r="E290" s="8"/>
      <c r="F290" s="8"/>
      <c r="G290" s="8"/>
      <c r="H290" s="8"/>
      <c r="I290" s="8"/>
      <c r="J290" s="8"/>
      <c r="K290" s="8"/>
      <c r="L290" s="8"/>
      <c r="M290" s="8"/>
    </row>
    <row r="291" spans="1:13" s="7" customFormat="1" ht="12.75">
      <c r="A291" s="9"/>
      <c r="B291" s="9"/>
      <c r="C291" s="9"/>
      <c r="D291" s="9"/>
      <c r="E291" s="8"/>
      <c r="F291" s="8"/>
      <c r="G291" s="8"/>
      <c r="H291" s="8"/>
      <c r="I291" s="8"/>
      <c r="J291" s="8"/>
      <c r="K291" s="8"/>
      <c r="L291" s="8"/>
      <c r="M291" s="8"/>
    </row>
    <row r="292" spans="1:13" s="7" customFormat="1" ht="12.75">
      <c r="A292" s="9"/>
      <c r="B292" s="9"/>
      <c r="C292" s="9"/>
      <c r="D292" s="9"/>
      <c r="E292" s="8"/>
      <c r="F292" s="8"/>
      <c r="G292" s="8"/>
      <c r="H292" s="8"/>
      <c r="I292" s="8"/>
      <c r="J292" s="8"/>
      <c r="K292" s="8"/>
      <c r="L292" s="8"/>
      <c r="M292" s="8"/>
    </row>
    <row r="293" spans="1:13" s="7" customFormat="1" ht="12.75">
      <c r="A293" s="9"/>
      <c r="B293" s="9"/>
      <c r="C293" s="9"/>
      <c r="D293" s="9"/>
      <c r="E293" s="8"/>
      <c r="F293" s="8"/>
      <c r="G293" s="8"/>
      <c r="H293" s="8"/>
      <c r="I293" s="8"/>
      <c r="J293" s="8"/>
      <c r="K293" s="8"/>
      <c r="L293" s="8"/>
      <c r="M293" s="8"/>
    </row>
    <row r="294" spans="1:13" s="7" customFormat="1" ht="12.75">
      <c r="A294" s="9"/>
      <c r="B294" s="9"/>
      <c r="C294" s="9"/>
      <c r="D294" s="9"/>
      <c r="E294" s="8"/>
      <c r="F294" s="8"/>
      <c r="G294" s="8"/>
      <c r="H294" s="8"/>
      <c r="I294" s="8"/>
      <c r="J294" s="8"/>
      <c r="K294" s="8"/>
      <c r="L294" s="8"/>
      <c r="M294" s="8"/>
    </row>
    <row r="295" spans="1:13" s="7" customFormat="1" ht="12.75">
      <c r="A295" s="9"/>
      <c r="B295" s="9"/>
      <c r="C295" s="9"/>
      <c r="D295" s="9"/>
      <c r="E295" s="8"/>
      <c r="F295" s="8"/>
      <c r="G295" s="8"/>
      <c r="H295" s="8"/>
      <c r="I295" s="8"/>
      <c r="J295" s="8"/>
      <c r="K295" s="8"/>
      <c r="L295" s="8"/>
      <c r="M295" s="8"/>
    </row>
    <row r="296" spans="1:13" s="7" customFormat="1" ht="12.75">
      <c r="A296" s="9"/>
      <c r="B296" s="9"/>
      <c r="C296" s="9"/>
      <c r="D296" s="9"/>
      <c r="E296" s="8"/>
      <c r="F296" s="8"/>
      <c r="G296" s="8"/>
      <c r="H296" s="8"/>
      <c r="I296" s="8"/>
      <c r="J296" s="8"/>
      <c r="K296" s="8"/>
      <c r="L296" s="8"/>
      <c r="M296" s="8"/>
    </row>
    <row r="297" spans="1:13" s="7" customFormat="1" ht="12.75">
      <c r="A297" s="9"/>
      <c r="B297" s="9"/>
      <c r="C297" s="9"/>
      <c r="D297" s="9"/>
      <c r="E297" s="8"/>
      <c r="F297" s="8"/>
      <c r="G297" s="8"/>
      <c r="H297" s="8"/>
      <c r="I297" s="8"/>
      <c r="J297" s="8"/>
      <c r="K297" s="8"/>
      <c r="L297" s="8"/>
      <c r="M297" s="8"/>
    </row>
    <row r="298" spans="1:13" s="7" customFormat="1" ht="12.75">
      <c r="A298" s="9"/>
      <c r="B298" s="9"/>
      <c r="C298" s="9"/>
      <c r="D298" s="9"/>
      <c r="E298" s="8"/>
      <c r="F298" s="8"/>
      <c r="G298" s="8"/>
      <c r="H298" s="8"/>
      <c r="I298" s="8"/>
      <c r="J298" s="8"/>
      <c r="K298" s="8"/>
      <c r="L298" s="8"/>
      <c r="M298" s="8"/>
    </row>
    <row r="299" spans="1:13" s="7" customFormat="1" ht="12.75">
      <c r="A299" s="9"/>
      <c r="B299" s="9"/>
      <c r="C299" s="9"/>
      <c r="D299" s="9"/>
      <c r="E299" s="8"/>
      <c r="F299" s="8"/>
      <c r="G299" s="8"/>
      <c r="H299" s="8"/>
      <c r="I299" s="8"/>
      <c r="J299" s="8"/>
      <c r="K299" s="8"/>
      <c r="L299" s="8"/>
      <c r="M299" s="8"/>
    </row>
    <row r="300" spans="1:13" s="7" customFormat="1" ht="12.75">
      <c r="A300" s="9"/>
      <c r="B300" s="9"/>
      <c r="C300" s="9"/>
      <c r="D300" s="9"/>
      <c r="E300" s="8"/>
      <c r="F300" s="8"/>
      <c r="G300" s="8"/>
      <c r="H300" s="8"/>
      <c r="I300" s="8"/>
      <c r="J300" s="8"/>
      <c r="K300" s="8"/>
      <c r="L300" s="8"/>
      <c r="M300" s="8"/>
    </row>
    <row r="301" spans="1:13" s="7" customFormat="1" ht="12.75">
      <c r="A301" s="9"/>
      <c r="B301" s="9"/>
      <c r="C301" s="9"/>
      <c r="D301" s="9"/>
      <c r="E301" s="8"/>
      <c r="F301" s="8"/>
      <c r="G301" s="8"/>
      <c r="H301" s="8"/>
      <c r="I301" s="8"/>
      <c r="J301" s="8"/>
      <c r="K301" s="8"/>
      <c r="L301" s="8"/>
      <c r="M301" s="8"/>
    </row>
    <row r="302" spans="1:13" s="7" customFormat="1" ht="12.75">
      <c r="A302" s="9"/>
      <c r="B302" s="9"/>
      <c r="C302" s="9"/>
      <c r="D302" s="9"/>
      <c r="E302" s="8"/>
      <c r="F302" s="8"/>
      <c r="G302" s="8"/>
      <c r="H302" s="8"/>
      <c r="I302" s="8"/>
      <c r="J302" s="8"/>
      <c r="K302" s="8"/>
      <c r="L302" s="8"/>
      <c r="M302" s="8"/>
    </row>
    <row r="303" spans="1:13" s="7" customFormat="1" ht="12.75">
      <c r="A303" s="9"/>
      <c r="B303" s="9"/>
      <c r="C303" s="9"/>
      <c r="D303" s="9"/>
      <c r="E303" s="8"/>
      <c r="F303" s="8"/>
      <c r="G303" s="8"/>
      <c r="H303" s="8"/>
      <c r="I303" s="8"/>
      <c r="J303" s="8"/>
      <c r="K303" s="8"/>
      <c r="L303" s="8"/>
      <c r="M303" s="8"/>
    </row>
    <row r="304" spans="1:13" s="7" customFormat="1" ht="12.75">
      <c r="A304" s="9"/>
      <c r="B304" s="9"/>
      <c r="C304" s="9"/>
      <c r="D304" s="9"/>
      <c r="E304" s="8"/>
      <c r="F304" s="8"/>
      <c r="G304" s="8"/>
      <c r="H304" s="8"/>
      <c r="I304" s="8"/>
      <c r="J304" s="8"/>
      <c r="K304" s="8"/>
      <c r="L304" s="8"/>
      <c r="M304" s="8"/>
    </row>
    <row r="305" spans="1:13" s="7" customFormat="1" ht="12.75">
      <c r="A305" s="9"/>
      <c r="B305" s="9"/>
      <c r="C305" s="9"/>
      <c r="D305" s="9"/>
      <c r="E305" s="8"/>
      <c r="F305" s="8"/>
      <c r="G305" s="8"/>
      <c r="H305" s="8"/>
      <c r="I305" s="8"/>
      <c r="J305" s="8"/>
      <c r="K305" s="8"/>
      <c r="L305" s="8"/>
      <c r="M305" s="8"/>
    </row>
    <row r="306" spans="1:13" s="7" customFormat="1" ht="12.75">
      <c r="A306" s="9"/>
      <c r="B306" s="9"/>
      <c r="C306" s="9"/>
      <c r="D306" s="9"/>
      <c r="E306" s="8"/>
      <c r="F306" s="8"/>
      <c r="G306" s="8"/>
      <c r="H306" s="8"/>
      <c r="I306" s="8"/>
      <c r="J306" s="8"/>
      <c r="K306" s="8"/>
      <c r="L306" s="8"/>
      <c r="M306" s="8"/>
    </row>
    <row r="307" spans="1:13" s="7" customFormat="1" ht="12.75">
      <c r="A307" s="9"/>
      <c r="B307" s="9"/>
      <c r="C307" s="9"/>
      <c r="D307" s="9"/>
      <c r="E307" s="8"/>
      <c r="F307" s="8"/>
      <c r="G307" s="8"/>
      <c r="H307" s="8"/>
      <c r="I307" s="8"/>
      <c r="J307" s="8"/>
      <c r="K307" s="8"/>
      <c r="L307" s="8"/>
      <c r="M307" s="8"/>
    </row>
    <row r="308" spans="1:13" s="7" customFormat="1" ht="12.75">
      <c r="A308" s="9"/>
      <c r="B308" s="9"/>
      <c r="C308" s="9"/>
      <c r="D308" s="9"/>
      <c r="E308" s="8"/>
      <c r="F308" s="8"/>
      <c r="G308" s="8"/>
      <c r="H308" s="8"/>
      <c r="I308" s="8"/>
      <c r="J308" s="8"/>
      <c r="K308" s="8"/>
      <c r="L308" s="8"/>
      <c r="M308" s="8"/>
    </row>
    <row r="309" spans="1:13" s="7" customFormat="1" ht="12.75">
      <c r="A309" s="9"/>
      <c r="B309" s="9"/>
      <c r="C309" s="9"/>
      <c r="D309" s="9"/>
      <c r="E309" s="8"/>
      <c r="F309" s="8"/>
      <c r="G309" s="8"/>
      <c r="H309" s="8"/>
      <c r="I309" s="8"/>
      <c r="J309" s="8"/>
      <c r="K309" s="8"/>
      <c r="L309" s="8"/>
      <c r="M309" s="8"/>
    </row>
    <row r="310" spans="1:13" s="7" customFormat="1" ht="12.75">
      <c r="A310" s="9"/>
      <c r="B310" s="9"/>
      <c r="C310" s="9"/>
      <c r="D310" s="9"/>
      <c r="E310" s="8"/>
      <c r="F310" s="8"/>
      <c r="G310" s="8"/>
      <c r="H310" s="8"/>
      <c r="I310" s="8"/>
      <c r="J310" s="8"/>
      <c r="K310" s="8"/>
      <c r="L310" s="8"/>
      <c r="M310" s="8"/>
    </row>
    <row r="311" spans="1:13" s="7" customFormat="1" ht="12.75">
      <c r="A311" s="9"/>
      <c r="B311" s="9"/>
      <c r="C311" s="9"/>
      <c r="D311" s="9"/>
      <c r="E311" s="8"/>
      <c r="F311" s="8"/>
      <c r="G311" s="8"/>
      <c r="H311" s="8"/>
      <c r="I311" s="8"/>
      <c r="J311" s="8"/>
      <c r="K311" s="8"/>
      <c r="L311" s="8"/>
      <c r="M311" s="8"/>
    </row>
    <row r="312" spans="1:13" s="7" customFormat="1" ht="12.75">
      <c r="A312" s="9"/>
      <c r="B312" s="9"/>
      <c r="C312" s="9"/>
      <c r="D312" s="9"/>
      <c r="E312" s="8"/>
      <c r="F312" s="8"/>
      <c r="G312" s="8"/>
      <c r="H312" s="8"/>
      <c r="I312" s="8"/>
      <c r="J312" s="8"/>
      <c r="K312" s="8"/>
      <c r="L312" s="8"/>
      <c r="M312" s="8"/>
    </row>
    <row r="313" spans="1:13" s="7" customFormat="1" ht="12.75">
      <c r="A313" s="9"/>
      <c r="B313" s="9"/>
      <c r="C313" s="9"/>
      <c r="D313" s="9"/>
      <c r="E313" s="8"/>
      <c r="F313" s="8"/>
      <c r="G313" s="8"/>
      <c r="H313" s="8"/>
      <c r="I313" s="8"/>
      <c r="J313" s="8"/>
      <c r="K313" s="8"/>
      <c r="L313" s="8"/>
      <c r="M313" s="8"/>
    </row>
    <row r="314" spans="1:13" s="7" customFormat="1" ht="12.75">
      <c r="A314" s="9"/>
      <c r="B314" s="9"/>
      <c r="C314" s="9"/>
      <c r="D314" s="9"/>
      <c r="E314" s="8"/>
      <c r="F314" s="8"/>
      <c r="G314" s="8"/>
      <c r="H314" s="8"/>
      <c r="I314" s="8"/>
      <c r="J314" s="8"/>
      <c r="K314" s="8"/>
      <c r="L314" s="8"/>
      <c r="M314" s="8"/>
    </row>
    <row r="315" spans="1:13" s="7" customFormat="1" ht="12.75">
      <c r="A315" s="9"/>
      <c r="B315" s="9"/>
      <c r="C315" s="9"/>
      <c r="D315" s="9"/>
      <c r="E315" s="8"/>
      <c r="F315" s="8"/>
      <c r="G315" s="8"/>
      <c r="H315" s="8"/>
      <c r="I315" s="8"/>
      <c r="J315" s="8"/>
      <c r="K315" s="8"/>
      <c r="L315" s="8"/>
      <c r="M315" s="8"/>
    </row>
    <row r="316" spans="1:13" s="7" customFormat="1" ht="12.75">
      <c r="A316" s="9"/>
      <c r="B316" s="9"/>
      <c r="C316" s="9"/>
      <c r="D316" s="9"/>
      <c r="E316" s="8"/>
      <c r="F316" s="8"/>
      <c r="G316" s="8"/>
      <c r="H316" s="8"/>
      <c r="I316" s="8"/>
      <c r="J316" s="8"/>
      <c r="K316" s="8"/>
      <c r="L316" s="8"/>
      <c r="M316" s="8"/>
    </row>
    <row r="317" spans="1:13" s="7" customFormat="1" ht="12.75">
      <c r="A317" s="9"/>
      <c r="B317" s="9"/>
      <c r="C317" s="9"/>
      <c r="D317" s="9"/>
      <c r="E317" s="8"/>
      <c r="F317" s="8"/>
      <c r="G317" s="8"/>
      <c r="H317" s="8"/>
      <c r="I317" s="8"/>
      <c r="J317" s="8"/>
      <c r="K317" s="8"/>
      <c r="L317" s="8"/>
      <c r="M317" s="8"/>
    </row>
    <row r="318" spans="1:13" s="7" customFormat="1" ht="12.75">
      <c r="A318" s="9"/>
      <c r="B318" s="9"/>
      <c r="C318" s="9"/>
      <c r="D318" s="9"/>
      <c r="E318" s="8"/>
      <c r="F318" s="8"/>
      <c r="G318" s="8"/>
      <c r="H318" s="8"/>
      <c r="I318" s="8"/>
      <c r="J318" s="8"/>
      <c r="K318" s="8"/>
      <c r="L318" s="8"/>
      <c r="M318" s="8"/>
    </row>
    <row r="319" spans="1:13" s="7" customFormat="1" ht="12.75">
      <c r="A319" s="9"/>
      <c r="B319" s="9"/>
      <c r="C319" s="9"/>
      <c r="D319" s="9"/>
      <c r="E319" s="8"/>
      <c r="F319" s="8"/>
      <c r="G319" s="8"/>
      <c r="H319" s="8"/>
      <c r="I319" s="8"/>
      <c r="J319" s="8"/>
      <c r="K319" s="8"/>
      <c r="L319" s="8"/>
      <c r="M319" s="8"/>
    </row>
    <row r="320" spans="1:13" s="7" customFormat="1" ht="12.75">
      <c r="A320" s="9"/>
      <c r="B320" s="9"/>
      <c r="C320" s="9"/>
      <c r="D320" s="9"/>
      <c r="E320" s="8"/>
      <c r="F320" s="8"/>
      <c r="G320" s="8"/>
      <c r="H320" s="8"/>
      <c r="I320" s="8"/>
      <c r="J320" s="8"/>
      <c r="K320" s="8"/>
      <c r="L320" s="8"/>
      <c r="M320" s="8"/>
    </row>
    <row r="321" spans="1:13" s="7" customFormat="1" ht="12.75">
      <c r="A321" s="9"/>
      <c r="B321" s="9"/>
      <c r="C321" s="9"/>
      <c r="D321" s="9"/>
      <c r="E321" s="8"/>
      <c r="F321" s="8"/>
      <c r="G321" s="8"/>
      <c r="H321" s="8"/>
      <c r="I321" s="8"/>
      <c r="J321" s="8"/>
      <c r="K321" s="8"/>
      <c r="L321" s="8"/>
      <c r="M321" s="8"/>
    </row>
    <row r="322" spans="1:13" s="7" customFormat="1" ht="12.75">
      <c r="A322" s="9"/>
      <c r="B322" s="9"/>
      <c r="C322" s="9"/>
      <c r="D322" s="9"/>
      <c r="E322" s="8"/>
      <c r="F322" s="8"/>
      <c r="G322" s="8"/>
      <c r="H322" s="8"/>
      <c r="I322" s="8"/>
      <c r="J322" s="8"/>
      <c r="K322" s="8"/>
      <c r="L322" s="8"/>
      <c r="M322" s="8"/>
    </row>
    <row r="323" spans="1:13" s="7" customFormat="1" ht="12.75">
      <c r="A323" s="9"/>
      <c r="B323" s="9"/>
      <c r="C323" s="9"/>
      <c r="D323" s="9"/>
      <c r="E323" s="8"/>
      <c r="F323" s="8"/>
      <c r="G323" s="8"/>
      <c r="H323" s="8"/>
      <c r="I323" s="8"/>
      <c r="J323" s="8"/>
      <c r="K323" s="8"/>
      <c r="L323" s="8"/>
      <c r="M323" s="8"/>
    </row>
    <row r="324" spans="1:13" s="7" customFormat="1" ht="12.75">
      <c r="A324" s="9"/>
      <c r="B324" s="9"/>
      <c r="C324" s="9"/>
      <c r="D324" s="9"/>
      <c r="E324" s="8"/>
      <c r="F324" s="8"/>
      <c r="G324" s="8"/>
      <c r="H324" s="8"/>
      <c r="I324" s="8"/>
      <c r="J324" s="8"/>
      <c r="K324" s="8"/>
      <c r="L324" s="8"/>
      <c r="M324" s="8"/>
    </row>
    <row r="325" spans="1:13" s="7" customFormat="1" ht="12.75">
      <c r="A325" s="9"/>
      <c r="B325" s="9"/>
      <c r="C325" s="9"/>
      <c r="D325" s="9"/>
      <c r="E325" s="8"/>
      <c r="F325" s="8"/>
      <c r="G325" s="8"/>
      <c r="H325" s="8"/>
      <c r="I325" s="8"/>
      <c r="J325" s="8"/>
      <c r="K325" s="8"/>
      <c r="L325" s="8"/>
      <c r="M325" s="8"/>
    </row>
    <row r="326" spans="1:13" s="7" customFormat="1" ht="12.75">
      <c r="A326" s="9"/>
      <c r="B326" s="9"/>
      <c r="C326" s="9"/>
      <c r="D326" s="9"/>
      <c r="E326" s="8"/>
      <c r="F326" s="8"/>
      <c r="G326" s="8"/>
      <c r="H326" s="8"/>
      <c r="I326" s="8"/>
      <c r="J326" s="8"/>
      <c r="K326" s="8"/>
      <c r="L326" s="8"/>
      <c r="M326" s="8"/>
    </row>
    <row r="327" spans="1:13" s="7" customFormat="1" ht="12.75">
      <c r="A327" s="9"/>
      <c r="B327" s="9"/>
      <c r="C327" s="9"/>
      <c r="D327" s="9"/>
      <c r="E327" s="8"/>
      <c r="F327" s="8"/>
      <c r="G327" s="8"/>
      <c r="H327" s="8"/>
      <c r="I327" s="8"/>
      <c r="J327" s="8"/>
      <c r="K327" s="8"/>
      <c r="L327" s="8"/>
      <c r="M327" s="8"/>
    </row>
    <row r="328" spans="1:13" s="7" customFormat="1" ht="12.75">
      <c r="A328" s="9"/>
      <c r="B328" s="9"/>
      <c r="C328" s="9"/>
      <c r="D328" s="9"/>
      <c r="E328" s="8"/>
      <c r="F328" s="8"/>
      <c r="G328" s="8"/>
      <c r="H328" s="8"/>
      <c r="I328" s="8"/>
      <c r="J328" s="8"/>
      <c r="K328" s="8"/>
      <c r="L328" s="8"/>
      <c r="M328" s="8"/>
    </row>
    <row r="329" spans="1:13" s="7" customFormat="1" ht="12.75">
      <c r="A329" s="9"/>
      <c r="B329" s="9"/>
      <c r="C329" s="9"/>
      <c r="D329" s="9"/>
      <c r="E329" s="8"/>
      <c r="F329" s="8"/>
      <c r="G329" s="8"/>
      <c r="H329" s="8"/>
      <c r="I329" s="8"/>
      <c r="J329" s="8"/>
      <c r="K329" s="8"/>
      <c r="L329" s="8"/>
      <c r="M329" s="8"/>
    </row>
    <row r="330" spans="1:13" s="7" customFormat="1" ht="12.75">
      <c r="A330" s="9"/>
      <c r="B330" s="9"/>
      <c r="C330" s="9"/>
      <c r="D330" s="9"/>
      <c r="E330" s="8"/>
      <c r="F330" s="8"/>
      <c r="G330" s="8"/>
      <c r="H330" s="8"/>
      <c r="I330" s="8"/>
      <c r="J330" s="8"/>
      <c r="K330" s="8"/>
      <c r="L330" s="8"/>
      <c r="M330" s="8"/>
    </row>
    <row r="331" spans="1:13" s="7" customFormat="1" ht="12.75">
      <c r="A331" s="9"/>
      <c r="B331" s="9"/>
      <c r="C331" s="9"/>
      <c r="D331" s="9"/>
      <c r="E331" s="8"/>
      <c r="F331" s="8"/>
      <c r="G331" s="8"/>
      <c r="H331" s="8"/>
      <c r="I331" s="8"/>
      <c r="J331" s="8"/>
      <c r="K331" s="8"/>
      <c r="L331" s="8"/>
      <c r="M331" s="8"/>
    </row>
    <row r="332" spans="1:13" s="7" customFormat="1" ht="12.75">
      <c r="A332" s="9"/>
      <c r="B332" s="9"/>
      <c r="C332" s="9"/>
      <c r="D332" s="9"/>
      <c r="E332" s="8"/>
      <c r="F332" s="8"/>
      <c r="G332" s="8"/>
      <c r="H332" s="8"/>
      <c r="I332" s="8"/>
      <c r="J332" s="8"/>
      <c r="K332" s="8"/>
      <c r="L332" s="8"/>
      <c r="M332" s="8"/>
    </row>
    <row r="333" spans="1:13" s="7" customFormat="1" ht="12.75">
      <c r="A333" s="9"/>
      <c r="B333" s="9"/>
      <c r="C333" s="9"/>
      <c r="D333" s="9"/>
      <c r="E333" s="8"/>
      <c r="F333" s="8"/>
      <c r="G333" s="8"/>
      <c r="H333" s="8"/>
      <c r="I333" s="8"/>
      <c r="J333" s="8"/>
      <c r="K333" s="8"/>
      <c r="L333" s="8"/>
      <c r="M333" s="8"/>
    </row>
    <row r="334" spans="1:13" s="7" customFormat="1" ht="12.75">
      <c r="A334" s="9"/>
      <c r="B334" s="9"/>
      <c r="C334" s="9"/>
      <c r="D334" s="9"/>
      <c r="E334" s="8"/>
      <c r="F334" s="8"/>
      <c r="G334" s="8"/>
      <c r="H334" s="8"/>
      <c r="I334" s="8"/>
      <c r="J334" s="8"/>
      <c r="K334" s="8"/>
      <c r="L334" s="8"/>
      <c r="M334" s="8"/>
    </row>
    <row r="335" spans="1:13" s="7" customFormat="1" ht="12.75">
      <c r="A335" s="9"/>
      <c r="B335" s="9"/>
      <c r="C335" s="9"/>
      <c r="D335" s="9"/>
      <c r="E335" s="8"/>
      <c r="F335" s="8"/>
      <c r="G335" s="8"/>
      <c r="H335" s="8"/>
      <c r="I335" s="8"/>
      <c r="J335" s="8"/>
      <c r="K335" s="8"/>
      <c r="L335" s="8"/>
      <c r="M335" s="8"/>
    </row>
    <row r="336" spans="1:13" s="7" customFormat="1" ht="12.75">
      <c r="A336" s="9"/>
      <c r="B336" s="9"/>
      <c r="C336" s="9"/>
      <c r="D336" s="9"/>
      <c r="E336" s="8"/>
      <c r="F336" s="8"/>
      <c r="G336" s="8"/>
      <c r="H336" s="8"/>
      <c r="I336" s="8"/>
      <c r="J336" s="8"/>
      <c r="K336" s="8"/>
      <c r="L336" s="8"/>
      <c r="M336" s="8"/>
    </row>
    <row r="337" spans="1:13" s="7" customFormat="1" ht="12.75">
      <c r="A337" s="9"/>
      <c r="B337" s="9"/>
      <c r="C337" s="9"/>
      <c r="D337" s="9"/>
      <c r="E337" s="8"/>
      <c r="F337" s="8"/>
      <c r="G337" s="8"/>
      <c r="H337" s="8"/>
      <c r="I337" s="8"/>
      <c r="J337" s="8"/>
      <c r="K337" s="8"/>
      <c r="L337" s="8"/>
      <c r="M337" s="8"/>
    </row>
    <row r="338" spans="1:13" s="7" customFormat="1" ht="12.75">
      <c r="A338" s="9"/>
      <c r="B338" s="9"/>
      <c r="C338" s="9"/>
      <c r="D338" s="9"/>
      <c r="E338" s="8"/>
      <c r="F338" s="8"/>
      <c r="G338" s="8"/>
      <c r="H338" s="8"/>
      <c r="I338" s="8"/>
      <c r="J338" s="8"/>
      <c r="K338" s="8"/>
      <c r="L338" s="8"/>
      <c r="M338" s="8"/>
    </row>
    <row r="339" spans="1:13" s="7" customFormat="1" ht="12.75">
      <c r="A339" s="9"/>
      <c r="B339" s="9"/>
      <c r="C339" s="9"/>
      <c r="D339" s="9"/>
      <c r="E339" s="8"/>
      <c r="F339" s="8"/>
      <c r="G339" s="8"/>
      <c r="H339" s="8"/>
      <c r="I339" s="8"/>
      <c r="J339" s="8"/>
      <c r="K339" s="8"/>
      <c r="L339" s="8"/>
      <c r="M339" s="8"/>
    </row>
    <row r="340" spans="1:13" s="7" customFormat="1" ht="12.75">
      <c r="A340" s="9"/>
      <c r="B340" s="9"/>
      <c r="C340" s="9"/>
      <c r="D340" s="9"/>
      <c r="E340" s="8"/>
      <c r="F340" s="8"/>
      <c r="G340" s="8"/>
      <c r="H340" s="8"/>
      <c r="I340" s="8"/>
      <c r="J340" s="8"/>
      <c r="K340" s="8"/>
      <c r="L340" s="8"/>
      <c r="M340" s="8"/>
    </row>
    <row r="341" spans="1:13" s="7" customFormat="1" ht="12.75">
      <c r="A341" s="9"/>
      <c r="B341" s="9"/>
      <c r="C341" s="9"/>
      <c r="D341" s="9"/>
      <c r="E341" s="8"/>
      <c r="F341" s="8"/>
      <c r="G341" s="8"/>
      <c r="H341" s="8"/>
      <c r="I341" s="8"/>
      <c r="J341" s="8"/>
      <c r="K341" s="8"/>
      <c r="L341" s="8"/>
      <c r="M341" s="8"/>
    </row>
    <row r="342" spans="1:13" s="7" customFormat="1" ht="12.75">
      <c r="A342" s="9"/>
      <c r="B342" s="9"/>
      <c r="C342" s="9"/>
      <c r="D342" s="9"/>
      <c r="E342" s="8"/>
      <c r="F342" s="8"/>
      <c r="G342" s="8"/>
      <c r="H342" s="8"/>
      <c r="I342" s="8"/>
      <c r="J342" s="8"/>
      <c r="K342" s="8"/>
      <c r="L342" s="8"/>
      <c r="M342" s="8"/>
    </row>
    <row r="343" spans="1:13" s="7" customFormat="1" ht="12.75">
      <c r="A343" s="9"/>
      <c r="B343" s="9"/>
      <c r="C343" s="9"/>
      <c r="D343" s="9"/>
      <c r="E343" s="8"/>
      <c r="F343" s="8"/>
      <c r="G343" s="8"/>
      <c r="H343" s="8"/>
      <c r="I343" s="8"/>
      <c r="J343" s="8"/>
      <c r="K343" s="8"/>
      <c r="L343" s="8"/>
      <c r="M343" s="8"/>
    </row>
    <row r="344" spans="1:13" s="7" customFormat="1" ht="12.75">
      <c r="A344" s="9"/>
      <c r="B344" s="9"/>
      <c r="C344" s="9"/>
      <c r="D344" s="9"/>
      <c r="E344" s="8"/>
      <c r="F344" s="8"/>
      <c r="G344" s="8"/>
      <c r="H344" s="8"/>
      <c r="I344" s="8"/>
      <c r="J344" s="8"/>
      <c r="K344" s="8"/>
      <c r="L344" s="8"/>
      <c r="M344" s="8"/>
    </row>
    <row r="345" spans="1:13" s="7" customFormat="1" ht="12.75">
      <c r="A345" s="9"/>
      <c r="B345" s="9"/>
      <c r="C345" s="9"/>
      <c r="D345" s="9"/>
      <c r="E345" s="8"/>
      <c r="F345" s="8"/>
      <c r="G345" s="8"/>
      <c r="H345" s="8"/>
      <c r="I345" s="8"/>
      <c r="J345" s="8"/>
      <c r="K345" s="8"/>
      <c r="L345" s="8"/>
      <c r="M345" s="8"/>
    </row>
    <row r="346" spans="1:13" s="7" customFormat="1" ht="12.75">
      <c r="A346" s="9"/>
      <c r="B346" s="9"/>
      <c r="C346" s="9"/>
      <c r="D346" s="9"/>
      <c r="E346" s="8"/>
      <c r="F346" s="8"/>
      <c r="G346" s="8"/>
      <c r="H346" s="8"/>
      <c r="I346" s="8"/>
      <c r="J346" s="8"/>
      <c r="K346" s="8"/>
      <c r="L346" s="8"/>
      <c r="M346" s="8"/>
    </row>
    <row r="347" spans="1:13" s="7" customFormat="1" ht="12.75">
      <c r="A347" s="9"/>
      <c r="B347" s="9"/>
      <c r="C347" s="9"/>
      <c r="D347" s="9"/>
      <c r="E347" s="8"/>
      <c r="F347" s="8"/>
      <c r="G347" s="8"/>
      <c r="H347" s="8"/>
      <c r="I347" s="8"/>
      <c r="J347" s="8"/>
      <c r="K347" s="8"/>
      <c r="L347" s="8"/>
      <c r="M347" s="8"/>
    </row>
    <row r="348" spans="1:13" s="7" customFormat="1" ht="12.75">
      <c r="A348" s="9"/>
      <c r="B348" s="9"/>
      <c r="C348" s="9"/>
      <c r="D348" s="9"/>
      <c r="E348" s="8"/>
      <c r="F348" s="8"/>
      <c r="G348" s="8"/>
      <c r="H348" s="8"/>
      <c r="I348" s="8"/>
      <c r="J348" s="8"/>
      <c r="K348" s="8"/>
      <c r="L348" s="8"/>
      <c r="M348" s="8"/>
    </row>
    <row r="349" spans="1:13" s="7" customFormat="1" ht="12.75">
      <c r="A349" s="9"/>
      <c r="B349" s="9"/>
      <c r="C349" s="9"/>
      <c r="D349" s="9"/>
      <c r="E349" s="8"/>
      <c r="F349" s="8"/>
      <c r="G349" s="8"/>
      <c r="H349" s="8"/>
      <c r="I349" s="8"/>
      <c r="J349" s="8"/>
      <c r="K349" s="8"/>
      <c r="L349" s="8"/>
      <c r="M349" s="8"/>
    </row>
    <row r="350" spans="1:13" s="7" customFormat="1" ht="12.75">
      <c r="A350" s="9"/>
      <c r="B350" s="9"/>
      <c r="C350" s="9"/>
      <c r="D350" s="9"/>
      <c r="E350" s="8"/>
      <c r="F350" s="8"/>
      <c r="G350" s="8"/>
      <c r="H350" s="8"/>
      <c r="I350" s="8"/>
      <c r="J350" s="8"/>
      <c r="K350" s="8"/>
      <c r="L350" s="8"/>
      <c r="M350" s="8"/>
    </row>
    <row r="351" spans="1:13" s="7" customFormat="1" ht="12.75">
      <c r="A351" s="9"/>
      <c r="B351" s="9"/>
      <c r="C351" s="9"/>
      <c r="D351" s="9"/>
      <c r="E351" s="8"/>
      <c r="F351" s="8"/>
      <c r="G351" s="8"/>
      <c r="H351" s="8"/>
      <c r="I351" s="8"/>
      <c r="J351" s="8"/>
      <c r="K351" s="8"/>
      <c r="L351" s="8"/>
      <c r="M351" s="8"/>
    </row>
    <row r="352" spans="1:13" s="7" customFormat="1" ht="12.75">
      <c r="A352" s="9"/>
      <c r="B352" s="9"/>
      <c r="C352" s="9"/>
      <c r="D352" s="9"/>
      <c r="E352" s="8"/>
      <c r="F352" s="8"/>
      <c r="G352" s="8"/>
      <c r="H352" s="8"/>
      <c r="I352" s="8"/>
      <c r="J352" s="8"/>
      <c r="K352" s="8"/>
      <c r="L352" s="8"/>
      <c r="M352" s="8"/>
    </row>
    <row r="353" spans="1:13" s="7" customFormat="1" ht="12.75">
      <c r="A353" s="9"/>
      <c r="B353" s="9"/>
      <c r="C353" s="9"/>
      <c r="D353" s="9"/>
      <c r="E353" s="8"/>
      <c r="F353" s="8"/>
      <c r="G353" s="8"/>
      <c r="H353" s="8"/>
      <c r="I353" s="8"/>
      <c r="J353" s="8"/>
      <c r="K353" s="8"/>
      <c r="L353" s="8"/>
      <c r="M353" s="8"/>
    </row>
    <row r="354" spans="1:13" s="7" customFormat="1" ht="12.75">
      <c r="A354" s="9"/>
      <c r="B354" s="9"/>
      <c r="C354" s="9"/>
      <c r="D354" s="9"/>
      <c r="E354" s="8"/>
      <c r="F354" s="8"/>
      <c r="G354" s="8"/>
      <c r="H354" s="8"/>
      <c r="I354" s="8"/>
      <c r="J354" s="8"/>
      <c r="K354" s="8"/>
      <c r="L354" s="8"/>
      <c r="M354" s="8"/>
    </row>
    <row r="355" spans="1:13" s="7" customFormat="1" ht="12.75">
      <c r="A355" s="9"/>
      <c r="B355" s="9"/>
      <c r="C355" s="9"/>
      <c r="D355" s="9"/>
      <c r="E355" s="8"/>
      <c r="F355" s="8"/>
      <c r="G355" s="8"/>
      <c r="H355" s="8"/>
      <c r="I355" s="8"/>
      <c r="J355" s="8"/>
      <c r="K355" s="8"/>
      <c r="L355" s="8"/>
      <c r="M355" s="8"/>
    </row>
    <row r="356" spans="1:13" s="7" customFormat="1" ht="12.75">
      <c r="A356" s="9"/>
      <c r="B356" s="9"/>
      <c r="C356" s="9"/>
      <c r="D356" s="9"/>
      <c r="E356" s="8"/>
      <c r="F356" s="8"/>
      <c r="G356" s="8"/>
      <c r="H356" s="8"/>
      <c r="I356" s="8"/>
      <c r="J356" s="8"/>
      <c r="K356" s="8"/>
      <c r="L356" s="8"/>
      <c r="M356" s="8"/>
    </row>
    <row r="357" spans="1:13" s="7" customFormat="1" ht="12.75">
      <c r="A357" s="9"/>
      <c r="B357" s="9"/>
      <c r="C357" s="9"/>
      <c r="D357" s="9"/>
      <c r="E357" s="8"/>
      <c r="F357" s="8"/>
      <c r="G357" s="8"/>
      <c r="H357" s="8"/>
      <c r="I357" s="8"/>
      <c r="J357" s="8"/>
      <c r="K357" s="8"/>
      <c r="L357" s="8"/>
      <c r="M357" s="8"/>
    </row>
    <row r="358" spans="1:13" s="7" customFormat="1" ht="12.75">
      <c r="A358" s="9"/>
      <c r="B358" s="9"/>
      <c r="C358" s="9"/>
      <c r="D358" s="9"/>
      <c r="E358" s="8"/>
      <c r="F358" s="8"/>
      <c r="G358" s="8"/>
      <c r="H358" s="8"/>
      <c r="I358" s="8"/>
      <c r="J358" s="8"/>
      <c r="K358" s="8"/>
      <c r="L358" s="8"/>
      <c r="M358" s="8"/>
    </row>
    <row r="359" spans="1:13" s="7" customFormat="1" ht="12.75">
      <c r="A359" s="9"/>
      <c r="B359" s="9"/>
      <c r="C359" s="9"/>
      <c r="D359" s="9"/>
      <c r="E359" s="8"/>
      <c r="F359" s="8"/>
      <c r="G359" s="8"/>
      <c r="H359" s="8"/>
      <c r="I359" s="8"/>
      <c r="J359" s="8"/>
      <c r="K359" s="8"/>
      <c r="L359" s="8"/>
      <c r="M359" s="8"/>
    </row>
    <row r="360" spans="1:13" s="7" customFormat="1" ht="12.75">
      <c r="A360" s="9"/>
      <c r="B360" s="9"/>
      <c r="C360" s="9"/>
      <c r="D360" s="9"/>
      <c r="E360" s="8"/>
      <c r="F360" s="8"/>
      <c r="G360" s="8"/>
      <c r="H360" s="8"/>
      <c r="I360" s="8"/>
      <c r="J360" s="8"/>
      <c r="K360" s="8"/>
      <c r="L360" s="8"/>
      <c r="M360" s="8"/>
    </row>
    <row r="361" spans="1:13" s="7" customFormat="1" ht="12.75">
      <c r="A361" s="9"/>
      <c r="B361" s="9"/>
      <c r="C361" s="9"/>
      <c r="D361" s="9"/>
      <c r="E361" s="8"/>
      <c r="F361" s="8"/>
      <c r="G361" s="8"/>
      <c r="H361" s="8"/>
      <c r="I361" s="8"/>
      <c r="J361" s="8"/>
      <c r="K361" s="8"/>
      <c r="L361" s="8"/>
      <c r="M361" s="8"/>
    </row>
    <row r="362" spans="1:13" s="7" customFormat="1" ht="12.75">
      <c r="A362" s="9"/>
      <c r="B362" s="9"/>
      <c r="C362" s="9"/>
      <c r="D362" s="9"/>
      <c r="E362" s="8"/>
      <c r="F362" s="8"/>
      <c r="G362" s="8"/>
      <c r="H362" s="8"/>
      <c r="I362" s="8"/>
      <c r="J362" s="8"/>
      <c r="K362" s="8"/>
      <c r="L362" s="8"/>
      <c r="M362" s="8"/>
    </row>
    <row r="363" spans="1:13" s="7" customFormat="1" ht="12.75">
      <c r="A363" s="9"/>
      <c r="B363" s="9"/>
      <c r="C363" s="9"/>
      <c r="D363" s="9"/>
      <c r="E363" s="8"/>
      <c r="F363" s="8"/>
      <c r="G363" s="8"/>
      <c r="H363" s="8"/>
      <c r="I363" s="8"/>
      <c r="J363" s="8"/>
      <c r="K363" s="8"/>
      <c r="L363" s="8"/>
      <c r="M363" s="8"/>
    </row>
    <row r="364" spans="1:13" s="7" customFormat="1" ht="12.75">
      <c r="A364" s="9"/>
      <c r="B364" s="9"/>
      <c r="C364" s="9"/>
      <c r="D364" s="9"/>
      <c r="E364" s="8"/>
      <c r="F364" s="8"/>
      <c r="G364" s="8"/>
      <c r="H364" s="8"/>
      <c r="I364" s="8"/>
      <c r="J364" s="8"/>
      <c r="K364" s="8"/>
      <c r="L364" s="8"/>
      <c r="M364" s="8"/>
    </row>
    <row r="365" spans="1:13" s="7" customFormat="1" ht="12.75">
      <c r="A365" s="9"/>
      <c r="B365" s="9"/>
      <c r="C365" s="9"/>
      <c r="D365" s="9"/>
      <c r="E365" s="8"/>
      <c r="F365" s="8"/>
      <c r="G365" s="8"/>
      <c r="H365" s="8"/>
      <c r="I365" s="8"/>
      <c r="J365" s="8"/>
      <c r="K365" s="8"/>
      <c r="L365" s="8"/>
      <c r="M365" s="8"/>
    </row>
    <row r="366" spans="1:13" s="7" customFormat="1" ht="12.75">
      <c r="A366" s="9"/>
      <c r="B366" s="9"/>
      <c r="C366" s="9"/>
      <c r="D366" s="9"/>
      <c r="E366" s="8"/>
      <c r="F366" s="8"/>
      <c r="G366" s="8"/>
      <c r="H366" s="8"/>
      <c r="I366" s="8"/>
      <c r="J366" s="8"/>
      <c r="K366" s="8"/>
      <c r="L366" s="8"/>
      <c r="M366" s="8"/>
    </row>
    <row r="367" spans="1:13" s="7" customFormat="1" ht="12.75">
      <c r="A367" s="9"/>
      <c r="B367" s="9"/>
      <c r="C367" s="9"/>
      <c r="D367" s="9"/>
      <c r="E367" s="8"/>
      <c r="F367" s="8"/>
      <c r="G367" s="8"/>
      <c r="H367" s="8"/>
      <c r="I367" s="8"/>
      <c r="J367" s="8"/>
      <c r="K367" s="8"/>
      <c r="L367" s="8"/>
      <c r="M367" s="8"/>
    </row>
    <row r="368" spans="1:13" s="7" customFormat="1" ht="12.75">
      <c r="A368" s="9"/>
      <c r="B368" s="9"/>
      <c r="C368" s="9"/>
      <c r="D368" s="9"/>
      <c r="E368" s="8"/>
      <c r="F368" s="8"/>
      <c r="G368" s="8"/>
      <c r="H368" s="8"/>
      <c r="I368" s="8"/>
      <c r="J368" s="8"/>
      <c r="K368" s="8"/>
      <c r="L368" s="8"/>
      <c r="M368" s="8"/>
    </row>
    <row r="369" spans="1:13" s="7" customFormat="1" ht="12.75">
      <c r="A369" s="9"/>
      <c r="B369" s="9"/>
      <c r="C369" s="9"/>
      <c r="D369" s="9"/>
      <c r="E369" s="8"/>
      <c r="F369" s="8"/>
      <c r="G369" s="8"/>
      <c r="H369" s="8"/>
      <c r="I369" s="8"/>
      <c r="J369" s="8"/>
      <c r="K369" s="8"/>
      <c r="L369" s="8"/>
      <c r="M369" s="8"/>
    </row>
    <row r="370" spans="1:13" s="7" customFormat="1" ht="12.75">
      <c r="A370" s="9"/>
      <c r="B370" s="9"/>
      <c r="C370" s="9"/>
      <c r="D370" s="9"/>
      <c r="E370" s="8"/>
      <c r="F370" s="8"/>
      <c r="G370" s="8"/>
      <c r="H370" s="8"/>
      <c r="I370" s="8"/>
      <c r="J370" s="8"/>
      <c r="K370" s="8"/>
      <c r="L370" s="8"/>
      <c r="M370" s="8"/>
    </row>
    <row r="371" spans="1:13" s="7" customFormat="1" ht="12.75">
      <c r="A371" s="9"/>
      <c r="B371" s="9"/>
      <c r="C371" s="9"/>
      <c r="D371" s="9"/>
      <c r="E371" s="8"/>
      <c r="F371" s="8"/>
      <c r="G371" s="8"/>
      <c r="H371" s="8"/>
      <c r="I371" s="8"/>
      <c r="J371" s="8"/>
      <c r="K371" s="8"/>
      <c r="L371" s="8"/>
      <c r="M371" s="8"/>
    </row>
    <row r="372" spans="1:13" s="7" customFormat="1" ht="12.75">
      <c r="A372" s="9"/>
      <c r="B372" s="9"/>
      <c r="C372" s="9"/>
      <c r="D372" s="9"/>
      <c r="E372" s="8"/>
      <c r="F372" s="8"/>
      <c r="G372" s="8"/>
      <c r="H372" s="8"/>
      <c r="I372" s="8"/>
      <c r="J372" s="8"/>
      <c r="K372" s="8"/>
      <c r="L372" s="8"/>
      <c r="M372" s="8"/>
    </row>
    <row r="373" spans="1:13" s="7" customFormat="1" ht="12.75">
      <c r="A373" s="9"/>
      <c r="B373" s="9"/>
      <c r="C373" s="9"/>
      <c r="D373" s="9"/>
      <c r="E373" s="8"/>
      <c r="F373" s="8"/>
      <c r="G373" s="8"/>
      <c r="H373" s="8"/>
      <c r="I373" s="8"/>
      <c r="J373" s="8"/>
      <c r="K373" s="8"/>
      <c r="L373" s="8"/>
      <c r="M373" s="8"/>
    </row>
    <row r="374" spans="1:13" s="7" customFormat="1" ht="12.75">
      <c r="A374" s="9"/>
      <c r="B374" s="9"/>
      <c r="C374" s="9"/>
      <c r="D374" s="9"/>
      <c r="E374" s="8"/>
      <c r="F374" s="8"/>
      <c r="G374" s="8"/>
      <c r="H374" s="8"/>
      <c r="I374" s="8"/>
      <c r="J374" s="8"/>
      <c r="K374" s="8"/>
      <c r="L374" s="8"/>
      <c r="M374" s="8"/>
    </row>
    <row r="375" spans="1:13" s="7" customFormat="1" ht="12.75">
      <c r="A375" s="9"/>
      <c r="B375" s="9"/>
      <c r="C375" s="9"/>
      <c r="D375" s="9"/>
      <c r="E375" s="8"/>
      <c r="F375" s="8"/>
      <c r="G375" s="8"/>
      <c r="H375" s="8"/>
      <c r="I375" s="8"/>
      <c r="J375" s="8"/>
      <c r="K375" s="8"/>
      <c r="L375" s="8"/>
      <c r="M375" s="8"/>
    </row>
    <row r="376" spans="1:13" s="7" customFormat="1" ht="12.75">
      <c r="A376" s="9"/>
      <c r="B376" s="9"/>
      <c r="C376" s="9"/>
      <c r="D376" s="9"/>
      <c r="E376" s="8"/>
      <c r="F376" s="8"/>
      <c r="G376" s="8"/>
      <c r="H376" s="8"/>
      <c r="I376" s="8"/>
      <c r="J376" s="8"/>
      <c r="K376" s="8"/>
      <c r="L376" s="8"/>
      <c r="M376" s="8"/>
    </row>
    <row r="377" spans="1:13" s="7" customFormat="1" ht="12.75">
      <c r="A377" s="9"/>
      <c r="B377" s="9"/>
      <c r="C377" s="9"/>
      <c r="D377" s="9"/>
      <c r="E377" s="8"/>
      <c r="F377" s="8"/>
      <c r="G377" s="8"/>
      <c r="H377" s="8"/>
      <c r="I377" s="8"/>
      <c r="J377" s="8"/>
      <c r="K377" s="8"/>
      <c r="L377" s="8"/>
      <c r="M377" s="8"/>
    </row>
    <row r="378" spans="1:13" s="7" customFormat="1" ht="12.75">
      <c r="A378" s="9"/>
      <c r="B378" s="9"/>
      <c r="C378" s="9"/>
      <c r="D378" s="9"/>
      <c r="E378" s="8"/>
      <c r="F378" s="8"/>
      <c r="G378" s="8"/>
      <c r="H378" s="8"/>
      <c r="I378" s="8"/>
      <c r="J378" s="8"/>
      <c r="K378" s="8"/>
      <c r="L378" s="8"/>
      <c r="M378" s="8"/>
    </row>
    <row r="379" spans="1:13" s="7" customFormat="1" ht="12.75">
      <c r="A379" s="9"/>
      <c r="B379" s="9"/>
      <c r="C379" s="9"/>
      <c r="D379" s="9"/>
      <c r="E379" s="8"/>
      <c r="F379" s="8"/>
      <c r="G379" s="8"/>
      <c r="H379" s="8"/>
      <c r="I379" s="8"/>
      <c r="J379" s="8"/>
      <c r="K379" s="8"/>
      <c r="L379" s="8"/>
      <c r="M379" s="8"/>
    </row>
    <row r="380" spans="1:13" s="7" customFormat="1" ht="12.75">
      <c r="A380" s="9"/>
      <c r="B380" s="9"/>
      <c r="C380" s="9"/>
      <c r="D380" s="9"/>
      <c r="E380" s="8"/>
      <c r="F380" s="8"/>
      <c r="G380" s="8"/>
      <c r="H380" s="8"/>
      <c r="I380" s="8"/>
      <c r="J380" s="8"/>
      <c r="K380" s="8"/>
      <c r="L380" s="8"/>
      <c r="M380" s="8"/>
    </row>
    <row r="381" spans="1:13" s="7" customFormat="1" ht="12.75">
      <c r="A381" s="9"/>
      <c r="B381" s="9"/>
      <c r="C381" s="9"/>
      <c r="D381" s="9"/>
      <c r="E381" s="8"/>
      <c r="F381" s="8"/>
      <c r="G381" s="8"/>
      <c r="H381" s="8"/>
      <c r="I381" s="8"/>
      <c r="J381" s="8"/>
      <c r="K381" s="8"/>
      <c r="L381" s="8"/>
      <c r="M381" s="8"/>
    </row>
    <row r="382" spans="1:13" s="7" customFormat="1" ht="12.75">
      <c r="A382" s="9"/>
      <c r="B382" s="9"/>
      <c r="C382" s="9"/>
      <c r="D382" s="9"/>
      <c r="E382" s="8"/>
      <c r="F382" s="8"/>
      <c r="G382" s="8"/>
      <c r="H382" s="8"/>
      <c r="I382" s="8"/>
      <c r="J382" s="8"/>
      <c r="K382" s="8"/>
      <c r="L382" s="8"/>
      <c r="M382" s="8"/>
    </row>
    <row r="383" spans="1:13" s="7" customFormat="1" ht="12.75">
      <c r="A383" s="9"/>
      <c r="B383" s="9"/>
      <c r="C383" s="9"/>
      <c r="D383" s="9"/>
      <c r="E383" s="8"/>
      <c r="F383" s="8"/>
      <c r="G383" s="8"/>
      <c r="H383" s="8"/>
      <c r="I383" s="8"/>
      <c r="J383" s="8"/>
      <c r="K383" s="8"/>
      <c r="L383" s="8"/>
      <c r="M383" s="8"/>
    </row>
    <row r="384" spans="1:13" s="7" customFormat="1" ht="12.75">
      <c r="A384" s="9"/>
      <c r="B384" s="9"/>
      <c r="C384" s="9"/>
      <c r="D384" s="9"/>
      <c r="E384" s="8"/>
      <c r="F384" s="8"/>
      <c r="G384" s="8"/>
      <c r="H384" s="8"/>
      <c r="I384" s="8"/>
      <c r="J384" s="8"/>
      <c r="K384" s="8"/>
      <c r="L384" s="8"/>
      <c r="M384" s="8"/>
    </row>
    <row r="385" spans="1:13" s="7" customFormat="1" ht="12.75">
      <c r="A385" s="9"/>
      <c r="B385" s="9"/>
      <c r="C385" s="9"/>
      <c r="D385" s="9"/>
      <c r="E385" s="8"/>
      <c r="F385" s="8"/>
      <c r="G385" s="8"/>
      <c r="H385" s="8"/>
      <c r="I385" s="8"/>
      <c r="J385" s="8"/>
      <c r="K385" s="8"/>
      <c r="L385" s="8"/>
      <c r="M385" s="8"/>
    </row>
    <row r="386" spans="1:13" s="7" customFormat="1" ht="12.75">
      <c r="A386" s="9"/>
      <c r="B386" s="9"/>
      <c r="C386" s="9"/>
      <c r="D386" s="9"/>
      <c r="E386" s="8"/>
      <c r="F386" s="8"/>
      <c r="G386" s="8"/>
      <c r="H386" s="8"/>
      <c r="I386" s="8"/>
      <c r="J386" s="8"/>
      <c r="K386" s="8"/>
      <c r="L386" s="8"/>
      <c r="M386" s="8"/>
    </row>
    <row r="387" spans="1:13" s="7" customFormat="1" ht="12.75">
      <c r="A387" s="9"/>
      <c r="B387" s="9"/>
      <c r="C387" s="9"/>
      <c r="D387" s="9"/>
      <c r="E387" s="8"/>
      <c r="F387" s="8"/>
      <c r="G387" s="8"/>
      <c r="H387" s="8"/>
      <c r="I387" s="8"/>
      <c r="J387" s="8"/>
      <c r="K387" s="8"/>
      <c r="L387" s="8"/>
      <c r="M387" s="8"/>
    </row>
    <row r="388" spans="1:13" s="7" customFormat="1" ht="12.75">
      <c r="A388" s="9"/>
      <c r="B388" s="9"/>
      <c r="C388" s="9"/>
      <c r="D388" s="9"/>
      <c r="E388" s="8"/>
      <c r="F388" s="8"/>
      <c r="G388" s="8"/>
      <c r="H388" s="8"/>
      <c r="I388" s="8"/>
      <c r="J388" s="8"/>
      <c r="K388" s="8"/>
      <c r="L388" s="8"/>
      <c r="M388" s="8"/>
    </row>
    <row r="389" spans="1:13" s="7" customFormat="1" ht="12.75">
      <c r="A389" s="9"/>
      <c r="B389" s="9"/>
      <c r="C389" s="9"/>
      <c r="D389" s="9"/>
      <c r="E389" s="8"/>
      <c r="F389" s="8"/>
      <c r="G389" s="8"/>
      <c r="H389" s="8"/>
      <c r="I389" s="8"/>
      <c r="J389" s="8"/>
      <c r="K389" s="8"/>
      <c r="L389" s="8"/>
      <c r="M389" s="8"/>
    </row>
    <row r="390" spans="1:13" s="7" customFormat="1" ht="12.75">
      <c r="A390" s="9"/>
      <c r="B390" s="9"/>
      <c r="C390" s="9"/>
      <c r="D390" s="9"/>
      <c r="E390" s="8"/>
      <c r="F390" s="8"/>
      <c r="G390" s="8"/>
      <c r="H390" s="8"/>
      <c r="I390" s="8"/>
      <c r="J390" s="8"/>
      <c r="K390" s="8"/>
      <c r="L390" s="8"/>
      <c r="M390" s="8"/>
    </row>
    <row r="391" spans="1:13" s="7" customFormat="1" ht="12.75">
      <c r="A391" s="9"/>
      <c r="B391" s="9"/>
      <c r="C391" s="9"/>
      <c r="D391" s="9"/>
      <c r="E391" s="8"/>
      <c r="F391" s="8"/>
      <c r="G391" s="8"/>
      <c r="H391" s="8"/>
      <c r="I391" s="8"/>
      <c r="J391" s="8"/>
      <c r="K391" s="8"/>
      <c r="L391" s="8"/>
      <c r="M391" s="8"/>
    </row>
    <row r="392" spans="1:13" s="7" customFormat="1" ht="12.75">
      <c r="A392" s="9"/>
      <c r="B392" s="9"/>
      <c r="C392" s="9"/>
      <c r="D392" s="9"/>
      <c r="E392" s="8"/>
      <c r="F392" s="8"/>
      <c r="G392" s="8"/>
      <c r="H392" s="8"/>
      <c r="I392" s="8"/>
      <c r="J392" s="8"/>
      <c r="K392" s="8"/>
      <c r="L392" s="8"/>
      <c r="M392" s="8"/>
    </row>
    <row r="393" spans="1:13" s="7" customFormat="1" ht="12.75">
      <c r="A393" s="9"/>
      <c r="B393" s="9"/>
      <c r="C393" s="9"/>
      <c r="D393" s="9"/>
      <c r="E393" s="8"/>
      <c r="F393" s="8"/>
      <c r="G393" s="8"/>
      <c r="H393" s="8"/>
      <c r="I393" s="8"/>
      <c r="J393" s="8"/>
      <c r="K393" s="8"/>
      <c r="L393" s="8"/>
      <c r="M393" s="8"/>
    </row>
    <row r="394" spans="1:13" s="7" customFormat="1" ht="12.75">
      <c r="A394" s="9"/>
      <c r="B394" s="9"/>
      <c r="C394" s="9"/>
      <c r="D394" s="9"/>
      <c r="E394" s="8"/>
      <c r="F394" s="8"/>
      <c r="G394" s="8"/>
      <c r="H394" s="8"/>
      <c r="I394" s="8"/>
      <c r="J394" s="8"/>
      <c r="K394" s="8"/>
      <c r="L394" s="8"/>
      <c r="M394" s="8"/>
    </row>
    <row r="395" spans="1:13" s="7" customFormat="1" ht="12.75">
      <c r="A395" s="9"/>
      <c r="B395" s="9"/>
      <c r="C395" s="9"/>
      <c r="D395" s="9"/>
      <c r="E395" s="8"/>
      <c r="F395" s="8"/>
      <c r="G395" s="8"/>
      <c r="H395" s="8"/>
      <c r="I395" s="8"/>
      <c r="J395" s="8"/>
      <c r="K395" s="8"/>
      <c r="L395" s="8"/>
      <c r="M395" s="8"/>
    </row>
    <row r="396" spans="1:13" s="7" customFormat="1" ht="12.75">
      <c r="A396" s="9"/>
      <c r="B396" s="9"/>
      <c r="C396" s="9"/>
      <c r="D396" s="9"/>
      <c r="E396" s="8"/>
      <c r="F396" s="8"/>
      <c r="G396" s="8"/>
      <c r="H396" s="8"/>
      <c r="I396" s="8"/>
      <c r="J396" s="8"/>
      <c r="K396" s="8"/>
      <c r="L396" s="8"/>
      <c r="M396" s="8"/>
    </row>
    <row r="397" spans="1:13" s="7" customFormat="1" ht="12.75">
      <c r="A397" s="9"/>
      <c r="B397" s="9"/>
      <c r="C397" s="9"/>
      <c r="D397" s="9"/>
      <c r="E397" s="8"/>
      <c r="F397" s="8"/>
      <c r="G397" s="8"/>
      <c r="H397" s="8"/>
      <c r="I397" s="8"/>
      <c r="J397" s="8"/>
      <c r="K397" s="8"/>
      <c r="L397" s="8"/>
      <c r="M397" s="8"/>
    </row>
    <row r="398" spans="1:13" s="7" customFormat="1" ht="12.75">
      <c r="A398" s="9"/>
      <c r="B398" s="9"/>
      <c r="C398" s="9"/>
      <c r="D398" s="9"/>
      <c r="E398" s="8"/>
      <c r="F398" s="8"/>
      <c r="G398" s="8"/>
      <c r="H398" s="8"/>
      <c r="I398" s="8"/>
      <c r="J398" s="8"/>
      <c r="K398" s="8"/>
      <c r="L398" s="8"/>
      <c r="M398" s="8"/>
    </row>
    <row r="399" spans="1:13" s="7" customFormat="1" ht="12.75">
      <c r="A399" s="9"/>
      <c r="B399" s="9"/>
      <c r="C399" s="9"/>
      <c r="D399" s="9"/>
      <c r="E399" s="8"/>
      <c r="F399" s="8"/>
      <c r="G399" s="8"/>
      <c r="H399" s="8"/>
      <c r="I399" s="8"/>
      <c r="J399" s="8"/>
      <c r="K399" s="8"/>
      <c r="L399" s="8"/>
      <c r="M399" s="8"/>
    </row>
    <row r="400" spans="1:13" s="7" customFormat="1" ht="12.75">
      <c r="A400" s="9"/>
      <c r="B400" s="9"/>
      <c r="C400" s="9"/>
      <c r="D400" s="9"/>
      <c r="E400" s="8"/>
      <c r="F400" s="8"/>
      <c r="G400" s="8"/>
      <c r="H400" s="8"/>
      <c r="I400" s="8"/>
      <c r="J400" s="8"/>
      <c r="K400" s="8"/>
      <c r="L400" s="8"/>
      <c r="M400" s="8"/>
    </row>
    <row r="401" spans="1:13" s="7" customFormat="1" ht="12.75">
      <c r="A401" s="9"/>
      <c r="B401" s="9"/>
      <c r="C401" s="9"/>
      <c r="D401" s="9"/>
      <c r="E401" s="8"/>
      <c r="F401" s="8"/>
      <c r="G401" s="8"/>
      <c r="H401" s="8"/>
      <c r="I401" s="8"/>
      <c r="J401" s="8"/>
      <c r="K401" s="8"/>
      <c r="L401" s="8"/>
      <c r="M401" s="8"/>
    </row>
    <row r="402" spans="1:13" s="7" customFormat="1" ht="12.75">
      <c r="A402" s="9"/>
      <c r="B402" s="9"/>
      <c r="C402" s="9"/>
      <c r="D402" s="9"/>
      <c r="E402" s="8"/>
      <c r="F402" s="8"/>
      <c r="G402" s="8"/>
      <c r="H402" s="8"/>
      <c r="I402" s="8"/>
      <c r="J402" s="8"/>
      <c r="K402" s="8"/>
      <c r="L402" s="8"/>
      <c r="M402" s="8"/>
    </row>
    <row r="403" spans="1:13" s="7" customFormat="1" ht="12.75">
      <c r="A403" s="9"/>
      <c r="B403" s="9"/>
      <c r="C403" s="9"/>
      <c r="D403" s="9"/>
      <c r="E403" s="8"/>
      <c r="F403" s="8"/>
      <c r="G403" s="8"/>
      <c r="H403" s="8"/>
      <c r="I403" s="8"/>
      <c r="J403" s="8"/>
      <c r="K403" s="8"/>
      <c r="L403" s="8"/>
      <c r="M403" s="8"/>
    </row>
    <row r="404" spans="1:13" s="7" customFormat="1" ht="12.75">
      <c r="A404" s="9"/>
      <c r="B404" s="9"/>
      <c r="C404" s="9"/>
      <c r="D404" s="9"/>
      <c r="E404" s="8"/>
      <c r="F404" s="8"/>
      <c r="G404" s="8"/>
      <c r="H404" s="8"/>
      <c r="I404" s="8"/>
      <c r="J404" s="8"/>
      <c r="K404" s="8"/>
      <c r="L404" s="8"/>
      <c r="M404" s="8"/>
    </row>
    <row r="405" spans="1:13" s="7" customFormat="1" ht="12.75">
      <c r="A405" s="9"/>
      <c r="B405" s="9"/>
      <c r="C405" s="9"/>
      <c r="D405" s="9"/>
      <c r="E405" s="8"/>
      <c r="F405" s="8"/>
      <c r="G405" s="8"/>
      <c r="H405" s="8"/>
      <c r="I405" s="8"/>
      <c r="J405" s="8"/>
      <c r="K405" s="8"/>
      <c r="L405" s="8"/>
      <c r="M405" s="8"/>
    </row>
    <row r="406" spans="1:13" s="7" customFormat="1" ht="12.75">
      <c r="A406" s="9"/>
      <c r="B406" s="9"/>
      <c r="C406" s="9"/>
      <c r="D406" s="9"/>
      <c r="E406" s="8"/>
      <c r="F406" s="8"/>
      <c r="G406" s="8"/>
      <c r="H406" s="8"/>
      <c r="I406" s="8"/>
      <c r="J406" s="8"/>
      <c r="K406" s="8"/>
      <c r="L406" s="8"/>
      <c r="M406" s="8"/>
    </row>
    <row r="407" spans="1:13" s="7" customFormat="1" ht="12.75">
      <c r="A407" s="9"/>
      <c r="B407" s="9"/>
      <c r="C407" s="9"/>
      <c r="D407" s="9"/>
      <c r="E407" s="8"/>
      <c r="F407" s="8"/>
      <c r="G407" s="8"/>
      <c r="H407" s="8"/>
      <c r="I407" s="8"/>
      <c r="J407" s="8"/>
      <c r="K407" s="8"/>
      <c r="L407" s="8"/>
      <c r="M407" s="8"/>
    </row>
    <row r="408" spans="1:13" s="7" customFormat="1" ht="12.75">
      <c r="A408" s="9"/>
      <c r="B408" s="9"/>
      <c r="C408" s="9"/>
      <c r="D408" s="9"/>
      <c r="E408" s="8"/>
      <c r="F408" s="8"/>
      <c r="G408" s="8"/>
      <c r="H408" s="8"/>
      <c r="I408" s="8"/>
      <c r="J408" s="8"/>
      <c r="K408" s="8"/>
      <c r="L408" s="8"/>
      <c r="M408" s="8"/>
    </row>
    <row r="409" spans="1:13" s="7" customFormat="1" ht="12.75">
      <c r="A409" s="9"/>
      <c r="B409" s="9"/>
      <c r="C409" s="9"/>
      <c r="D409" s="9"/>
      <c r="E409" s="8"/>
      <c r="F409" s="8"/>
      <c r="G409" s="8"/>
      <c r="H409" s="8"/>
      <c r="I409" s="8"/>
      <c r="J409" s="8"/>
      <c r="K409" s="8"/>
      <c r="L409" s="8"/>
      <c r="M409" s="8"/>
    </row>
    <row r="410" spans="1:13" s="7" customFormat="1" ht="12.75">
      <c r="A410" s="9"/>
      <c r="B410" s="9"/>
      <c r="C410" s="9"/>
      <c r="D410" s="9"/>
      <c r="E410" s="8"/>
      <c r="F410" s="8"/>
      <c r="G410" s="8"/>
      <c r="H410" s="8"/>
      <c r="I410" s="8"/>
      <c r="J410" s="8"/>
      <c r="K410" s="8"/>
      <c r="L410" s="8"/>
      <c r="M410" s="8"/>
    </row>
    <row r="411" spans="1:13" s="7" customFormat="1" ht="12.75">
      <c r="A411" s="9"/>
      <c r="B411" s="9"/>
      <c r="C411" s="9"/>
      <c r="D411" s="9"/>
      <c r="E411" s="8"/>
      <c r="F411" s="8"/>
      <c r="G411" s="8"/>
      <c r="H411" s="8"/>
      <c r="I411" s="8"/>
      <c r="J411" s="8"/>
      <c r="K411" s="8"/>
      <c r="L411" s="8"/>
      <c r="M411" s="8"/>
    </row>
  </sheetData>
  <sheetProtection/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8"/>
  <sheetViews>
    <sheetView tabSelected="1" zoomScalePageLayoutView="0" workbookViewId="0" topLeftCell="A1">
      <selection activeCell="AF245" sqref="AF245"/>
    </sheetView>
  </sheetViews>
  <sheetFormatPr defaultColWidth="9.00390625" defaultRowHeight="12.75"/>
  <cols>
    <col min="1" max="1" width="6.75390625" style="2" customWidth="1"/>
    <col min="2" max="2" width="7.25390625" style="2" bestFit="1" customWidth="1"/>
    <col min="3" max="3" width="4.375" style="2" bestFit="1" customWidth="1"/>
    <col min="4" max="4" width="34.25390625" style="2" customWidth="1"/>
    <col min="5" max="5" width="12.25390625" style="11" hidden="1" customWidth="1"/>
    <col min="6" max="6" width="18.00390625" style="11" hidden="1" customWidth="1"/>
    <col min="7" max="7" width="12.25390625" style="11" hidden="1" customWidth="1"/>
    <col min="8" max="8" width="18.00390625" style="11" hidden="1" customWidth="1"/>
    <col min="9" max="9" width="12.25390625" style="11" hidden="1" customWidth="1"/>
    <col min="10" max="10" width="18.00390625" style="11" hidden="1" customWidth="1"/>
    <col min="11" max="13" width="12.25390625" style="11" hidden="1" customWidth="1"/>
    <col min="14" max="14" width="18.00390625" style="11" hidden="1" customWidth="1"/>
    <col min="15" max="15" width="12.25390625" style="11" hidden="1" customWidth="1"/>
    <col min="16" max="16" width="18.375" style="11" hidden="1" customWidth="1"/>
    <col min="17" max="21" width="12.25390625" style="11" hidden="1" customWidth="1"/>
    <col min="22" max="22" width="22.125" style="11" hidden="1" customWidth="1"/>
    <col min="23" max="23" width="12.25390625" style="11" hidden="1" customWidth="1"/>
    <col min="24" max="24" width="19.375" style="11" hidden="1" customWidth="1"/>
    <col min="25" max="26" width="12.25390625" style="11" hidden="1" customWidth="1"/>
    <col min="27" max="29" width="12.25390625" style="11" customWidth="1"/>
  </cols>
  <sheetData>
    <row r="1" spans="1:29" ht="12.75">
      <c r="A1" s="43"/>
      <c r="B1" s="43"/>
      <c r="C1" s="43"/>
      <c r="D1" s="43"/>
      <c r="E1" s="21"/>
      <c r="F1" s="21" t="s">
        <v>136</v>
      </c>
      <c r="G1" s="21"/>
      <c r="H1" s="21" t="s">
        <v>136</v>
      </c>
      <c r="I1" s="21"/>
      <c r="J1" s="21" t="s">
        <v>144</v>
      </c>
      <c r="K1" s="21"/>
      <c r="L1" s="21" t="s">
        <v>144</v>
      </c>
      <c r="M1" s="21"/>
      <c r="N1" s="21" t="s">
        <v>144</v>
      </c>
      <c r="O1" s="21"/>
      <c r="P1" s="21" t="s">
        <v>144</v>
      </c>
      <c r="Q1" s="21"/>
      <c r="R1" s="21" t="s">
        <v>144</v>
      </c>
      <c r="S1" s="21"/>
      <c r="T1" s="21" t="s">
        <v>136</v>
      </c>
      <c r="U1" s="21"/>
      <c r="V1" s="21" t="s">
        <v>136</v>
      </c>
      <c r="W1" s="21"/>
      <c r="X1" s="21" t="s">
        <v>136</v>
      </c>
      <c r="Y1" s="21"/>
      <c r="Z1" s="21" t="s">
        <v>136</v>
      </c>
      <c r="AA1" s="21"/>
      <c r="AB1" s="21" t="s">
        <v>136</v>
      </c>
      <c r="AC1" s="21"/>
    </row>
    <row r="2" spans="1:29" ht="12.75">
      <c r="A2" s="43"/>
      <c r="B2" s="43"/>
      <c r="C2" s="43"/>
      <c r="D2" s="43"/>
      <c r="E2" s="21"/>
      <c r="F2" s="21" t="s">
        <v>137</v>
      </c>
      <c r="G2" s="21"/>
      <c r="H2" s="21" t="s">
        <v>143</v>
      </c>
      <c r="I2" s="21"/>
      <c r="J2" s="21" t="s">
        <v>145</v>
      </c>
      <c r="K2" s="21"/>
      <c r="L2" s="21" t="s">
        <v>148</v>
      </c>
      <c r="M2" s="21"/>
      <c r="N2" s="21" t="s">
        <v>149</v>
      </c>
      <c r="O2" s="21"/>
      <c r="P2" s="21" t="s">
        <v>156</v>
      </c>
      <c r="Q2" s="21"/>
      <c r="R2" s="21" t="s">
        <v>166</v>
      </c>
      <c r="S2" s="21"/>
      <c r="T2" s="21" t="s">
        <v>170</v>
      </c>
      <c r="U2" s="21"/>
      <c r="V2" s="21" t="s">
        <v>174</v>
      </c>
      <c r="W2" s="21"/>
      <c r="X2" s="21" t="s">
        <v>181</v>
      </c>
      <c r="Y2" s="21"/>
      <c r="Z2" s="21" t="s">
        <v>187</v>
      </c>
      <c r="AA2" s="21"/>
      <c r="AB2" s="21" t="s">
        <v>189</v>
      </c>
      <c r="AC2" s="21"/>
    </row>
    <row r="3" spans="1:29" ht="12.75">
      <c r="A3" s="43"/>
      <c r="B3" s="43"/>
      <c r="C3" s="43"/>
      <c r="D3" s="43"/>
      <c r="E3" s="21"/>
      <c r="F3" s="21" t="s">
        <v>138</v>
      </c>
      <c r="G3" s="21"/>
      <c r="H3" s="21" t="s">
        <v>138</v>
      </c>
      <c r="I3" s="21"/>
      <c r="J3" s="21" t="s">
        <v>138</v>
      </c>
      <c r="K3" s="21"/>
      <c r="L3" s="21" t="s">
        <v>138</v>
      </c>
      <c r="M3" s="21"/>
      <c r="N3" s="21" t="s">
        <v>138</v>
      </c>
      <c r="O3" s="21"/>
      <c r="P3" s="21" t="s">
        <v>138</v>
      </c>
      <c r="Q3" s="21"/>
      <c r="R3" s="21" t="s">
        <v>138</v>
      </c>
      <c r="S3" s="21"/>
      <c r="T3" s="21" t="s">
        <v>138</v>
      </c>
      <c r="U3" s="21"/>
      <c r="V3" s="21" t="s">
        <v>138</v>
      </c>
      <c r="W3" s="21"/>
      <c r="X3" s="21" t="s">
        <v>138</v>
      </c>
      <c r="Y3" s="21"/>
      <c r="Z3" s="21" t="s">
        <v>138</v>
      </c>
      <c r="AA3" s="21"/>
      <c r="AB3" s="21" t="s">
        <v>138</v>
      </c>
      <c r="AC3" s="21"/>
    </row>
    <row r="4" spans="1:29" ht="12.75">
      <c r="A4" s="43"/>
      <c r="B4" s="43"/>
      <c r="C4" s="43"/>
      <c r="D4" s="43"/>
      <c r="E4" s="21"/>
      <c r="F4" s="21" t="s">
        <v>139</v>
      </c>
      <c r="G4" s="21"/>
      <c r="H4" s="21" t="s">
        <v>141</v>
      </c>
      <c r="I4" s="21"/>
      <c r="J4" s="21" t="s">
        <v>146</v>
      </c>
      <c r="K4" s="21"/>
      <c r="L4" s="21" t="s">
        <v>151</v>
      </c>
      <c r="M4" s="21"/>
      <c r="N4" s="21" t="s">
        <v>150</v>
      </c>
      <c r="O4" s="21"/>
      <c r="P4" s="21" t="s">
        <v>157</v>
      </c>
      <c r="Q4" s="21"/>
      <c r="R4" s="21" t="s">
        <v>167</v>
      </c>
      <c r="S4" s="21"/>
      <c r="T4" s="21" t="s">
        <v>171</v>
      </c>
      <c r="U4" s="21"/>
      <c r="V4" s="21" t="s">
        <v>180</v>
      </c>
      <c r="W4" s="21"/>
      <c r="X4" s="21" t="s">
        <v>182</v>
      </c>
      <c r="Y4" s="21"/>
      <c r="Z4" s="21" t="s">
        <v>188</v>
      </c>
      <c r="AA4" s="21"/>
      <c r="AB4" s="21" t="s">
        <v>190</v>
      </c>
      <c r="AC4" s="21"/>
    </row>
    <row r="5" spans="1:29" ht="21" customHeight="1">
      <c r="A5" s="54" t="s">
        <v>133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/>
      <c r="Y5"/>
      <c r="Z5"/>
      <c r="AA5"/>
      <c r="AB5"/>
      <c r="AC5"/>
    </row>
    <row r="6" spans="1:29" s="2" customFormat="1" ht="27" customHeight="1">
      <c r="A6" s="14" t="s">
        <v>0</v>
      </c>
      <c r="B6" s="14" t="s">
        <v>1</v>
      </c>
      <c r="C6" s="14" t="s">
        <v>2</v>
      </c>
      <c r="D6" s="14" t="s">
        <v>3</v>
      </c>
      <c r="E6" s="48" t="s">
        <v>95</v>
      </c>
      <c r="F6" s="48" t="s">
        <v>131</v>
      </c>
      <c r="G6" s="48" t="s">
        <v>140</v>
      </c>
      <c r="H6" s="48" t="s">
        <v>131</v>
      </c>
      <c r="I6" s="48" t="s">
        <v>140</v>
      </c>
      <c r="J6" s="48" t="s">
        <v>131</v>
      </c>
      <c r="K6" s="48" t="s">
        <v>132</v>
      </c>
      <c r="L6" s="48" t="s">
        <v>131</v>
      </c>
      <c r="M6" s="48" t="s">
        <v>140</v>
      </c>
      <c r="N6" s="48" t="s">
        <v>131</v>
      </c>
      <c r="O6" s="48" t="s">
        <v>140</v>
      </c>
      <c r="P6" s="48" t="s">
        <v>131</v>
      </c>
      <c r="Q6" s="48" t="s">
        <v>140</v>
      </c>
      <c r="R6" s="48" t="s">
        <v>131</v>
      </c>
      <c r="S6" s="48" t="s">
        <v>140</v>
      </c>
      <c r="T6" s="48" t="s">
        <v>131</v>
      </c>
      <c r="U6" s="48" t="s">
        <v>140</v>
      </c>
      <c r="V6" s="48" t="s">
        <v>131</v>
      </c>
      <c r="W6" s="48" t="s">
        <v>140</v>
      </c>
      <c r="X6" s="48" t="s">
        <v>131</v>
      </c>
      <c r="Y6" s="48" t="s">
        <v>140</v>
      </c>
      <c r="Z6" s="48" t="s">
        <v>131</v>
      </c>
      <c r="AA6" s="48" t="s">
        <v>140</v>
      </c>
      <c r="AB6" s="48" t="s">
        <v>131</v>
      </c>
      <c r="AC6" s="48" t="s">
        <v>132</v>
      </c>
    </row>
    <row r="7" spans="1:29" s="4" customFormat="1" ht="19.5" customHeight="1">
      <c r="A7" s="12" t="s">
        <v>4</v>
      </c>
      <c r="B7" s="22"/>
      <c r="C7" s="23"/>
      <c r="D7" s="15" t="s">
        <v>5</v>
      </c>
      <c r="E7" s="16">
        <f>SUM(E8,E10)</f>
        <v>308700</v>
      </c>
      <c r="F7" s="16">
        <f>SUM(F8,F10)</f>
        <v>0</v>
      </c>
      <c r="G7" s="16">
        <f>SUM(E7:F7)</f>
        <v>308700</v>
      </c>
      <c r="H7" s="16">
        <f>SUM(H8,H10)</f>
        <v>0</v>
      </c>
      <c r="I7" s="16">
        <f>SUM(G7:H7)</f>
        <v>308700</v>
      </c>
      <c r="J7" s="16">
        <f>SUM(J8,J10)</f>
        <v>0</v>
      </c>
      <c r="K7" s="16">
        <f>SUM(I7:J7)</f>
        <v>308700</v>
      </c>
      <c r="L7" s="16">
        <f>SUM(L8,L10)</f>
        <v>0</v>
      </c>
      <c r="M7" s="16">
        <f>SUM(K7:L7)</f>
        <v>308700</v>
      </c>
      <c r="N7" s="16">
        <f>SUM(N8,N10)</f>
        <v>0</v>
      </c>
      <c r="O7" s="16">
        <f>SUM(M7:N7)</f>
        <v>308700</v>
      </c>
      <c r="P7" s="16">
        <f>SUM(P8,P10,P14)</f>
        <v>192361</v>
      </c>
      <c r="Q7" s="16">
        <f>SUM(O7:P7)</f>
        <v>501061</v>
      </c>
      <c r="R7" s="16">
        <f aca="true" t="shared" si="0" ref="R7:W7">SUM(R8,R10,R14,R12)</f>
        <v>0</v>
      </c>
      <c r="S7" s="16">
        <f t="shared" si="0"/>
        <v>501061</v>
      </c>
      <c r="T7" s="16">
        <f t="shared" si="0"/>
        <v>0</v>
      </c>
      <c r="U7" s="16">
        <f t="shared" si="0"/>
        <v>501061</v>
      </c>
      <c r="V7" s="16">
        <f t="shared" si="0"/>
        <v>0</v>
      </c>
      <c r="W7" s="16">
        <f t="shared" si="0"/>
        <v>501061</v>
      </c>
      <c r="X7" s="16">
        <f aca="true" t="shared" si="1" ref="X7:AC7">SUM(X8,X10,X14,X12)</f>
        <v>224360</v>
      </c>
      <c r="Y7" s="16">
        <f t="shared" si="1"/>
        <v>725421</v>
      </c>
      <c r="Z7" s="16">
        <f t="shared" si="1"/>
        <v>0</v>
      </c>
      <c r="AA7" s="16">
        <f t="shared" si="1"/>
        <v>725421</v>
      </c>
      <c r="AB7" s="16">
        <f t="shared" si="1"/>
        <v>0</v>
      </c>
      <c r="AC7" s="16">
        <f t="shared" si="1"/>
        <v>725421</v>
      </c>
    </row>
    <row r="8" spans="1:29" s="10" customFormat="1" ht="19.5" customHeight="1">
      <c r="A8" s="24"/>
      <c r="B8" s="32" t="s">
        <v>29</v>
      </c>
      <c r="C8" s="25"/>
      <c r="D8" s="17" t="s">
        <v>30</v>
      </c>
      <c r="E8" s="31">
        <f>SUM(E9)</f>
        <v>8700</v>
      </c>
      <c r="F8" s="31">
        <f>SUM(F9)</f>
        <v>0</v>
      </c>
      <c r="G8" s="31">
        <f>SUM(E8:F8)</f>
        <v>8700</v>
      </c>
      <c r="H8" s="31">
        <f>SUM(H9)</f>
        <v>0</v>
      </c>
      <c r="I8" s="31">
        <f>SUM(G8:H8)</f>
        <v>8700</v>
      </c>
      <c r="J8" s="31">
        <f>SUM(J9)</f>
        <v>0</v>
      </c>
      <c r="K8" s="31">
        <f>SUM(I8:J8)</f>
        <v>8700</v>
      </c>
      <c r="L8" s="31">
        <f>SUM(L9)</f>
        <v>0</v>
      </c>
      <c r="M8" s="31">
        <f>SUM(K8:L8)</f>
        <v>8700</v>
      </c>
      <c r="N8" s="31">
        <f>SUM(N9)</f>
        <v>0</v>
      </c>
      <c r="O8" s="31">
        <f>SUM(M8:N8)</f>
        <v>8700</v>
      </c>
      <c r="P8" s="31">
        <f>SUM(P9)</f>
        <v>0</v>
      </c>
      <c r="Q8" s="31">
        <f>SUM(O8:P8)</f>
        <v>8700</v>
      </c>
      <c r="R8" s="31">
        <f>SUM(R9)</f>
        <v>0</v>
      </c>
      <c r="S8" s="31">
        <f>SUM(Q8:R8)</f>
        <v>8700</v>
      </c>
      <c r="T8" s="31">
        <f>SUM(T9)</f>
        <v>0</v>
      </c>
      <c r="U8" s="31">
        <f>SUM(S8:T8)</f>
        <v>8700</v>
      </c>
      <c r="V8" s="31">
        <f>SUM(V9)</f>
        <v>0</v>
      </c>
      <c r="W8" s="31">
        <f>SUM(U8:V8)</f>
        <v>8700</v>
      </c>
      <c r="X8" s="31">
        <f>SUM(X9)</f>
        <v>0</v>
      </c>
      <c r="Y8" s="31">
        <f>SUM(W8:X8)</f>
        <v>8700</v>
      </c>
      <c r="Z8" s="31">
        <f>SUM(Z9)</f>
        <v>0</v>
      </c>
      <c r="AA8" s="31">
        <f>SUM(Y8:Z8)</f>
        <v>8700</v>
      </c>
      <c r="AB8" s="31">
        <f>SUM(AB9)</f>
        <v>0</v>
      </c>
      <c r="AC8" s="31">
        <f>SUM(AA8:AB8)</f>
        <v>8700</v>
      </c>
    </row>
    <row r="9" spans="1:29" s="10" customFormat="1" ht="33.75">
      <c r="A9" s="33"/>
      <c r="B9" s="34"/>
      <c r="C9" s="25">
        <v>2850</v>
      </c>
      <c r="D9" s="17" t="s">
        <v>31</v>
      </c>
      <c r="E9" s="31">
        <v>8700</v>
      </c>
      <c r="F9" s="31"/>
      <c r="G9" s="31">
        <f>SUM(E9:F9)</f>
        <v>8700</v>
      </c>
      <c r="H9" s="31"/>
      <c r="I9" s="31">
        <f>SUM(G9:H9)</f>
        <v>8700</v>
      </c>
      <c r="J9" s="31"/>
      <c r="K9" s="31">
        <f>SUM(I9:J9)</f>
        <v>8700</v>
      </c>
      <c r="L9" s="31"/>
      <c r="M9" s="31">
        <f>SUM(K9:L9)</f>
        <v>8700</v>
      </c>
      <c r="N9" s="31"/>
      <c r="O9" s="31">
        <f>SUM(M9:N9)</f>
        <v>8700</v>
      </c>
      <c r="P9" s="31"/>
      <c r="Q9" s="31">
        <f>SUM(O9:P9)</f>
        <v>8700</v>
      </c>
      <c r="R9" s="31"/>
      <c r="S9" s="31">
        <f>SUM(Q9:R9)</f>
        <v>8700</v>
      </c>
      <c r="T9" s="31"/>
      <c r="U9" s="31">
        <f>SUM(S9:T9)</f>
        <v>8700</v>
      </c>
      <c r="V9" s="31"/>
      <c r="W9" s="31">
        <f>SUM(U9:V9)</f>
        <v>8700</v>
      </c>
      <c r="X9" s="31"/>
      <c r="Y9" s="31">
        <f>SUM(W9:X9)</f>
        <v>8700</v>
      </c>
      <c r="Z9" s="31"/>
      <c r="AA9" s="31">
        <f>SUM(Y9:Z9)</f>
        <v>8700</v>
      </c>
      <c r="AB9" s="31"/>
      <c r="AC9" s="31">
        <f>SUM(AA9:AB9)</f>
        <v>8700</v>
      </c>
    </row>
    <row r="10" spans="1:29" s="10" customFormat="1" ht="19.5" customHeight="1">
      <c r="A10" s="33"/>
      <c r="B10" s="34" t="s">
        <v>124</v>
      </c>
      <c r="C10" s="25"/>
      <c r="D10" s="17" t="s">
        <v>125</v>
      </c>
      <c r="E10" s="31">
        <f>SUM(E11)</f>
        <v>300000</v>
      </c>
      <c r="F10" s="31">
        <f>SUM(F11)</f>
        <v>0</v>
      </c>
      <c r="G10" s="31">
        <f>SUM(E10:F10)</f>
        <v>300000</v>
      </c>
      <c r="H10" s="31">
        <f>SUM(H11)</f>
        <v>0</v>
      </c>
      <c r="I10" s="31">
        <f>SUM(G10:H10)</f>
        <v>300000</v>
      </c>
      <c r="J10" s="31">
        <f>SUM(J11)</f>
        <v>0</v>
      </c>
      <c r="K10" s="31">
        <f>SUM(I10:J10)</f>
        <v>300000</v>
      </c>
      <c r="L10" s="31">
        <f>SUM(L11)</f>
        <v>0</v>
      </c>
      <c r="M10" s="31">
        <f>SUM(K10:L10)</f>
        <v>300000</v>
      </c>
      <c r="N10" s="31">
        <f>SUM(N11)</f>
        <v>0</v>
      </c>
      <c r="O10" s="31">
        <f>SUM(M10:N10)</f>
        <v>300000</v>
      </c>
      <c r="P10" s="31">
        <f>SUM(P11)</f>
        <v>0</v>
      </c>
      <c r="Q10" s="31">
        <f>SUM(O10:P10)</f>
        <v>300000</v>
      </c>
      <c r="R10" s="31">
        <f>SUM(R11)</f>
        <v>-300000</v>
      </c>
      <c r="S10" s="31">
        <f>SUM(Q10:R10)</f>
        <v>0</v>
      </c>
      <c r="T10" s="31">
        <f>SUM(T11)</f>
        <v>0</v>
      </c>
      <c r="U10" s="31">
        <f>SUM(S10:T10)</f>
        <v>0</v>
      </c>
      <c r="V10" s="31">
        <f>SUM(V11)</f>
        <v>0</v>
      </c>
      <c r="W10" s="31">
        <f>SUM(U10:V10)</f>
        <v>0</v>
      </c>
      <c r="X10" s="31">
        <f>SUM(X11)</f>
        <v>0</v>
      </c>
      <c r="Y10" s="31">
        <f>SUM(W10:X10)</f>
        <v>0</v>
      </c>
      <c r="Z10" s="31">
        <f>SUM(Z11)</f>
        <v>0</v>
      </c>
      <c r="AA10" s="31">
        <f>SUM(Y10:Z10)</f>
        <v>0</v>
      </c>
      <c r="AB10" s="31">
        <f>SUM(AB11)</f>
        <v>0</v>
      </c>
      <c r="AC10" s="31">
        <f>SUM(AA10:AB10)</f>
        <v>0</v>
      </c>
    </row>
    <row r="11" spans="1:29" s="10" customFormat="1" ht="19.5" customHeight="1">
      <c r="A11" s="33"/>
      <c r="B11" s="34"/>
      <c r="C11" s="25">
        <v>4300</v>
      </c>
      <c r="D11" s="17" t="s">
        <v>39</v>
      </c>
      <c r="E11" s="31">
        <v>300000</v>
      </c>
      <c r="F11" s="31"/>
      <c r="G11" s="31">
        <f>SUM(E11:F11)</f>
        <v>300000</v>
      </c>
      <c r="H11" s="31"/>
      <c r="I11" s="31">
        <f>SUM(G11:H11)</f>
        <v>300000</v>
      </c>
      <c r="J11" s="31"/>
      <c r="K11" s="31">
        <f>SUM(I11:J11)</f>
        <v>300000</v>
      </c>
      <c r="L11" s="31"/>
      <c r="M11" s="31">
        <f>SUM(K11:L11)</f>
        <v>300000</v>
      </c>
      <c r="N11" s="31"/>
      <c r="O11" s="31">
        <f>SUM(M11:N11)</f>
        <v>300000</v>
      </c>
      <c r="P11" s="31"/>
      <c r="Q11" s="31">
        <f>SUM(O11:P11)</f>
        <v>300000</v>
      </c>
      <c r="R11" s="31">
        <v>-300000</v>
      </c>
      <c r="S11" s="31">
        <f>SUM(Q11:R11)</f>
        <v>0</v>
      </c>
      <c r="T11" s="31"/>
      <c r="U11" s="31">
        <f>SUM(S11:T11)</f>
        <v>0</v>
      </c>
      <c r="V11" s="31"/>
      <c r="W11" s="31">
        <f>SUM(U11:V11)</f>
        <v>0</v>
      </c>
      <c r="X11" s="31"/>
      <c r="Y11" s="31">
        <f>SUM(W11:X11)</f>
        <v>0</v>
      </c>
      <c r="Z11" s="31"/>
      <c r="AA11" s="31">
        <f>SUM(Y11:Z11)</f>
        <v>0</v>
      </c>
      <c r="AB11" s="31"/>
      <c r="AC11" s="31">
        <f>SUM(AA11:AB11)</f>
        <v>0</v>
      </c>
    </row>
    <row r="12" spans="1:29" s="10" customFormat="1" ht="19.5" customHeight="1">
      <c r="A12" s="33"/>
      <c r="B12" s="34" t="s">
        <v>168</v>
      </c>
      <c r="C12" s="25"/>
      <c r="D12" s="17" t="s">
        <v>169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>
        <f aca="true" t="shared" si="2" ref="Q12:AC12">SUM(Q13)</f>
        <v>0</v>
      </c>
      <c r="R12" s="31">
        <f t="shared" si="2"/>
        <v>300000</v>
      </c>
      <c r="S12" s="31">
        <f t="shared" si="2"/>
        <v>300000</v>
      </c>
      <c r="T12" s="31">
        <f t="shared" si="2"/>
        <v>0</v>
      </c>
      <c r="U12" s="31">
        <f t="shared" si="2"/>
        <v>300000</v>
      </c>
      <c r="V12" s="31">
        <f t="shared" si="2"/>
        <v>0</v>
      </c>
      <c r="W12" s="31">
        <f t="shared" si="2"/>
        <v>300000</v>
      </c>
      <c r="X12" s="31">
        <f t="shared" si="2"/>
        <v>0</v>
      </c>
      <c r="Y12" s="31">
        <f t="shared" si="2"/>
        <v>300000</v>
      </c>
      <c r="Z12" s="31">
        <f t="shared" si="2"/>
        <v>0</v>
      </c>
      <c r="AA12" s="31">
        <f t="shared" si="2"/>
        <v>300000</v>
      </c>
      <c r="AB12" s="31">
        <f t="shared" si="2"/>
        <v>0</v>
      </c>
      <c r="AC12" s="31">
        <f t="shared" si="2"/>
        <v>300000</v>
      </c>
    </row>
    <row r="13" spans="1:29" s="10" customFormat="1" ht="19.5" customHeight="1">
      <c r="A13" s="33"/>
      <c r="B13" s="34"/>
      <c r="C13" s="25">
        <v>4300</v>
      </c>
      <c r="D13" s="17" t="s">
        <v>39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>
        <v>0</v>
      </c>
      <c r="R13" s="31">
        <v>300000</v>
      </c>
      <c r="S13" s="31">
        <f>SUM(Q13:R13)</f>
        <v>300000</v>
      </c>
      <c r="T13" s="31"/>
      <c r="U13" s="31">
        <f>SUM(S13:T13)</f>
        <v>300000</v>
      </c>
      <c r="V13" s="31"/>
      <c r="W13" s="31">
        <f>SUM(U13:V13)</f>
        <v>300000</v>
      </c>
      <c r="X13" s="31"/>
      <c r="Y13" s="31">
        <f>SUM(W13:X13)</f>
        <v>300000</v>
      </c>
      <c r="Z13" s="31"/>
      <c r="AA13" s="31">
        <f>SUM(Y13:Z13)</f>
        <v>300000</v>
      </c>
      <c r="AB13" s="31"/>
      <c r="AC13" s="31">
        <f>SUM(AA13:AB13)</f>
        <v>300000</v>
      </c>
    </row>
    <row r="14" spans="1:29" s="10" customFormat="1" ht="19.5" customHeight="1">
      <c r="A14" s="33"/>
      <c r="B14" s="34" t="s">
        <v>158</v>
      </c>
      <c r="C14" s="25"/>
      <c r="D14" s="17" t="s">
        <v>160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>
        <f aca="true" t="shared" si="3" ref="O14:U14">SUM(O15:O18)</f>
        <v>0</v>
      </c>
      <c r="P14" s="31">
        <f t="shared" si="3"/>
        <v>192361</v>
      </c>
      <c r="Q14" s="31">
        <f t="shared" si="3"/>
        <v>192361</v>
      </c>
      <c r="R14" s="31">
        <f t="shared" si="3"/>
        <v>0</v>
      </c>
      <c r="S14" s="31">
        <f t="shared" si="3"/>
        <v>192361</v>
      </c>
      <c r="T14" s="31">
        <f t="shared" si="3"/>
        <v>0</v>
      </c>
      <c r="U14" s="31">
        <f t="shared" si="3"/>
        <v>192361</v>
      </c>
      <c r="V14" s="31">
        <f>SUM(V15:V18)</f>
        <v>0</v>
      </c>
      <c r="W14" s="31">
        <f>SUM(W15:W18)</f>
        <v>192361</v>
      </c>
      <c r="X14" s="31">
        <f aca="true" t="shared" si="4" ref="X14:AC14">SUM(X15:X19)</f>
        <v>224360</v>
      </c>
      <c r="Y14" s="31">
        <f t="shared" si="4"/>
        <v>416721</v>
      </c>
      <c r="Z14" s="31">
        <f t="shared" si="4"/>
        <v>0</v>
      </c>
      <c r="AA14" s="31">
        <f t="shared" si="4"/>
        <v>416721</v>
      </c>
      <c r="AB14" s="31">
        <f t="shared" si="4"/>
        <v>0</v>
      </c>
      <c r="AC14" s="31">
        <f t="shared" si="4"/>
        <v>416721</v>
      </c>
    </row>
    <row r="15" spans="1:29" s="10" customFormat="1" ht="19.5" customHeight="1">
      <c r="A15" s="33"/>
      <c r="B15" s="34"/>
      <c r="C15" s="25">
        <v>4210</v>
      </c>
      <c r="D15" s="17" t="s">
        <v>32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>
        <v>0</v>
      </c>
      <c r="P15" s="31">
        <v>772</v>
      </c>
      <c r="Q15" s="31">
        <f aca="true" t="shared" si="5" ref="Q15:Q23">SUM(O15:P15)</f>
        <v>772</v>
      </c>
      <c r="R15" s="31"/>
      <c r="S15" s="31">
        <f aca="true" t="shared" si="6" ref="S15:S23">SUM(Q15:R15)</f>
        <v>772</v>
      </c>
      <c r="T15" s="31"/>
      <c r="U15" s="31">
        <f aca="true" t="shared" si="7" ref="U15:U22">SUM(S15:T15)</f>
        <v>772</v>
      </c>
      <c r="V15" s="31"/>
      <c r="W15" s="31">
        <f aca="true" t="shared" si="8" ref="W15:W22">SUM(U15:V15)</f>
        <v>772</v>
      </c>
      <c r="X15" s="31">
        <v>900</v>
      </c>
      <c r="Y15" s="31">
        <f aca="true" t="shared" si="9" ref="Y15:Y22">SUM(W15:X15)</f>
        <v>1672</v>
      </c>
      <c r="Z15" s="31"/>
      <c r="AA15" s="31">
        <f aca="true" t="shared" si="10" ref="AA15:AA22">SUM(Y15:Z15)</f>
        <v>1672</v>
      </c>
      <c r="AB15" s="31"/>
      <c r="AC15" s="31">
        <f aca="true" t="shared" si="11" ref="AC15:AC22">SUM(AA15:AB15)</f>
        <v>1672</v>
      </c>
    </row>
    <row r="16" spans="1:29" s="10" customFormat="1" ht="19.5" customHeight="1">
      <c r="A16" s="33"/>
      <c r="B16" s="34"/>
      <c r="C16" s="25">
        <v>4300</v>
      </c>
      <c r="D16" s="17" t="s">
        <v>39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>
        <v>0</v>
      </c>
      <c r="P16" s="31">
        <v>1000</v>
      </c>
      <c r="Q16" s="31">
        <f t="shared" si="5"/>
        <v>1000</v>
      </c>
      <c r="R16" s="31"/>
      <c r="S16" s="31">
        <f t="shared" si="6"/>
        <v>1000</v>
      </c>
      <c r="T16" s="31"/>
      <c r="U16" s="31">
        <f t="shared" si="7"/>
        <v>1000</v>
      </c>
      <c r="V16" s="31"/>
      <c r="W16" s="31">
        <f t="shared" si="8"/>
        <v>1000</v>
      </c>
      <c r="X16" s="31">
        <v>2599</v>
      </c>
      <c r="Y16" s="31">
        <f t="shared" si="9"/>
        <v>3599</v>
      </c>
      <c r="Z16" s="31"/>
      <c r="AA16" s="31">
        <f t="shared" si="10"/>
        <v>3599</v>
      </c>
      <c r="AB16" s="31"/>
      <c r="AC16" s="31">
        <f t="shared" si="11"/>
        <v>3599</v>
      </c>
    </row>
    <row r="17" spans="1:29" s="10" customFormat="1" ht="19.5" customHeight="1">
      <c r="A17" s="33"/>
      <c r="B17" s="34"/>
      <c r="C17" s="25">
        <v>4430</v>
      </c>
      <c r="D17" s="17" t="s">
        <v>50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>
        <v>0</v>
      </c>
      <c r="P17" s="31">
        <v>188589</v>
      </c>
      <c r="Q17" s="31">
        <f t="shared" si="5"/>
        <v>188589</v>
      </c>
      <c r="R17" s="31"/>
      <c r="S17" s="31">
        <f t="shared" si="6"/>
        <v>188589</v>
      </c>
      <c r="T17" s="31"/>
      <c r="U17" s="31">
        <f t="shared" si="7"/>
        <v>188589</v>
      </c>
      <c r="V17" s="31"/>
      <c r="W17" s="31">
        <f t="shared" si="8"/>
        <v>188589</v>
      </c>
      <c r="X17" s="31">
        <v>219961</v>
      </c>
      <c r="Y17" s="31">
        <f t="shared" si="9"/>
        <v>408550</v>
      </c>
      <c r="Z17" s="31"/>
      <c r="AA17" s="31">
        <f t="shared" si="10"/>
        <v>408550</v>
      </c>
      <c r="AB17" s="31"/>
      <c r="AC17" s="31">
        <f t="shared" si="11"/>
        <v>408550</v>
      </c>
    </row>
    <row r="18" spans="1:29" s="10" customFormat="1" ht="24.75" customHeight="1">
      <c r="A18" s="33"/>
      <c r="B18" s="34"/>
      <c r="C18" s="25">
        <v>4740</v>
      </c>
      <c r="D18" s="17" t="s">
        <v>159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0</v>
      </c>
      <c r="P18" s="31">
        <v>2000</v>
      </c>
      <c r="Q18" s="31">
        <f t="shared" si="5"/>
        <v>2000</v>
      </c>
      <c r="R18" s="31"/>
      <c r="S18" s="31">
        <f t="shared" si="6"/>
        <v>2000</v>
      </c>
      <c r="T18" s="31"/>
      <c r="U18" s="31">
        <f t="shared" si="7"/>
        <v>2000</v>
      </c>
      <c r="V18" s="31"/>
      <c r="W18" s="31">
        <f t="shared" si="8"/>
        <v>2000</v>
      </c>
      <c r="X18" s="31">
        <v>300</v>
      </c>
      <c r="Y18" s="31">
        <f t="shared" si="9"/>
        <v>2300</v>
      </c>
      <c r="Z18" s="31"/>
      <c r="AA18" s="31">
        <f t="shared" si="10"/>
        <v>2300</v>
      </c>
      <c r="AB18" s="31"/>
      <c r="AC18" s="31">
        <f t="shared" si="11"/>
        <v>2300</v>
      </c>
    </row>
    <row r="19" spans="1:29" s="10" customFormat="1" ht="22.5">
      <c r="A19" s="33"/>
      <c r="B19" s="34"/>
      <c r="C19" s="25">
        <v>4750</v>
      </c>
      <c r="D19" s="5" t="s">
        <v>177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>
        <v>0</v>
      </c>
      <c r="X19" s="31">
        <v>600</v>
      </c>
      <c r="Y19" s="31">
        <f t="shared" si="9"/>
        <v>600</v>
      </c>
      <c r="Z19" s="31"/>
      <c r="AA19" s="31">
        <f t="shared" si="10"/>
        <v>600</v>
      </c>
      <c r="AB19" s="31"/>
      <c r="AC19" s="31">
        <f t="shared" si="11"/>
        <v>600</v>
      </c>
    </row>
    <row r="20" spans="1:29" s="18" customFormat="1" ht="19.5" customHeight="1">
      <c r="A20" s="49" t="s">
        <v>127</v>
      </c>
      <c r="B20" s="50"/>
      <c r="C20" s="23"/>
      <c r="D20" s="15" t="s">
        <v>129</v>
      </c>
      <c r="E20" s="16">
        <f>SUM(E21)</f>
        <v>20000</v>
      </c>
      <c r="F20" s="16">
        <f>SUM(F21)</f>
        <v>0</v>
      </c>
      <c r="G20" s="16">
        <f>SUM(E20:F20)</f>
        <v>20000</v>
      </c>
      <c r="H20" s="16">
        <f>SUM(H21)</f>
        <v>0</v>
      </c>
      <c r="I20" s="16">
        <f>SUM(G20:H20)</f>
        <v>20000</v>
      </c>
      <c r="J20" s="16">
        <f>SUM(J21)</f>
        <v>0</v>
      </c>
      <c r="K20" s="16">
        <f>SUM(I20:J20)</f>
        <v>20000</v>
      </c>
      <c r="L20" s="16">
        <f>SUM(L21)</f>
        <v>0</v>
      </c>
      <c r="M20" s="16">
        <f>SUM(K20:L20)</f>
        <v>20000</v>
      </c>
      <c r="N20" s="16">
        <f>SUM(N21)</f>
        <v>0</v>
      </c>
      <c r="O20" s="16">
        <f>SUM(M20:N20)</f>
        <v>20000</v>
      </c>
      <c r="P20" s="16">
        <f>SUM(P21)</f>
        <v>0</v>
      </c>
      <c r="Q20" s="16">
        <f t="shared" si="5"/>
        <v>20000</v>
      </c>
      <c r="R20" s="16">
        <f>SUM(R21)</f>
        <v>0</v>
      </c>
      <c r="S20" s="16">
        <f t="shared" si="6"/>
        <v>20000</v>
      </c>
      <c r="T20" s="16">
        <f>SUM(T21)</f>
        <v>-20000</v>
      </c>
      <c r="U20" s="16">
        <f t="shared" si="7"/>
        <v>0</v>
      </c>
      <c r="V20" s="16">
        <f>SUM(V21)</f>
        <v>0</v>
      </c>
      <c r="W20" s="16">
        <f t="shared" si="8"/>
        <v>0</v>
      </c>
      <c r="X20" s="16">
        <f>SUM(X21)</f>
        <v>0</v>
      </c>
      <c r="Y20" s="16">
        <f t="shared" si="9"/>
        <v>0</v>
      </c>
      <c r="Z20" s="16">
        <f>SUM(Z21)</f>
        <v>0</v>
      </c>
      <c r="AA20" s="16">
        <f t="shared" si="10"/>
        <v>0</v>
      </c>
      <c r="AB20" s="16">
        <f>SUM(AB21)</f>
        <v>0</v>
      </c>
      <c r="AC20" s="16">
        <f t="shared" si="11"/>
        <v>0</v>
      </c>
    </row>
    <row r="21" spans="1:29" s="10" customFormat="1" ht="19.5" customHeight="1">
      <c r="A21" s="33"/>
      <c r="B21" s="34" t="s">
        <v>128</v>
      </c>
      <c r="C21" s="25"/>
      <c r="D21" s="17" t="s">
        <v>6</v>
      </c>
      <c r="E21" s="31">
        <f>SUM(E22)</f>
        <v>20000</v>
      </c>
      <c r="F21" s="31">
        <f>SUM(F22)</f>
        <v>0</v>
      </c>
      <c r="G21" s="31">
        <f>SUM(E21:F21)</f>
        <v>20000</v>
      </c>
      <c r="H21" s="31">
        <f>SUM(H22)</f>
        <v>0</v>
      </c>
      <c r="I21" s="31">
        <f>SUM(G21:H21)</f>
        <v>20000</v>
      </c>
      <c r="J21" s="31">
        <f>SUM(J22)</f>
        <v>0</v>
      </c>
      <c r="K21" s="31">
        <f>SUM(I21:J21)</f>
        <v>20000</v>
      </c>
      <c r="L21" s="31">
        <f>SUM(L22)</f>
        <v>0</v>
      </c>
      <c r="M21" s="31">
        <f>SUM(K21:L21)</f>
        <v>20000</v>
      </c>
      <c r="N21" s="31">
        <f>SUM(N22)</f>
        <v>0</v>
      </c>
      <c r="O21" s="31">
        <f>SUM(M21:N21)</f>
        <v>20000</v>
      </c>
      <c r="P21" s="31">
        <f>SUM(P22)</f>
        <v>0</v>
      </c>
      <c r="Q21" s="31">
        <f t="shared" si="5"/>
        <v>20000</v>
      </c>
      <c r="R21" s="31">
        <f>SUM(R22)</f>
        <v>0</v>
      </c>
      <c r="S21" s="31">
        <f t="shared" si="6"/>
        <v>20000</v>
      </c>
      <c r="T21" s="31">
        <f>SUM(T22)</f>
        <v>-20000</v>
      </c>
      <c r="U21" s="31">
        <f t="shared" si="7"/>
        <v>0</v>
      </c>
      <c r="V21" s="31">
        <f>SUM(V22)</f>
        <v>0</v>
      </c>
      <c r="W21" s="31">
        <f t="shared" si="8"/>
        <v>0</v>
      </c>
      <c r="X21" s="31">
        <f>SUM(X22)</f>
        <v>0</v>
      </c>
      <c r="Y21" s="31">
        <f t="shared" si="9"/>
        <v>0</v>
      </c>
      <c r="Z21" s="31">
        <f>SUM(Z22)</f>
        <v>0</v>
      </c>
      <c r="AA21" s="31">
        <f t="shared" si="10"/>
        <v>0</v>
      </c>
      <c r="AB21" s="31">
        <f>SUM(AB22)</f>
        <v>0</v>
      </c>
      <c r="AC21" s="31">
        <f t="shared" si="11"/>
        <v>0</v>
      </c>
    </row>
    <row r="22" spans="1:29" s="10" customFormat="1" ht="19.5" customHeight="1">
      <c r="A22" s="33"/>
      <c r="B22" s="34"/>
      <c r="C22" s="25">
        <v>6050</v>
      </c>
      <c r="D22" s="17" t="s">
        <v>33</v>
      </c>
      <c r="E22" s="31">
        <v>20000</v>
      </c>
      <c r="F22" s="31"/>
      <c r="G22" s="31">
        <f>SUM(E22:F22)</f>
        <v>20000</v>
      </c>
      <c r="H22" s="31"/>
      <c r="I22" s="31">
        <f>SUM(G22:H22)</f>
        <v>20000</v>
      </c>
      <c r="J22" s="31"/>
      <c r="K22" s="31">
        <f>SUM(I22:J22)</f>
        <v>20000</v>
      </c>
      <c r="L22" s="31"/>
      <c r="M22" s="31">
        <f>SUM(K22:L22)</f>
        <v>20000</v>
      </c>
      <c r="N22" s="31"/>
      <c r="O22" s="31">
        <f>SUM(M22:N22)</f>
        <v>20000</v>
      </c>
      <c r="P22" s="31"/>
      <c r="Q22" s="31">
        <f t="shared" si="5"/>
        <v>20000</v>
      </c>
      <c r="R22" s="31"/>
      <c r="S22" s="31">
        <f t="shared" si="6"/>
        <v>20000</v>
      </c>
      <c r="T22" s="31">
        <v>-20000</v>
      </c>
      <c r="U22" s="31">
        <f t="shared" si="7"/>
        <v>0</v>
      </c>
      <c r="V22" s="31"/>
      <c r="W22" s="31">
        <f t="shared" si="8"/>
        <v>0</v>
      </c>
      <c r="X22" s="31"/>
      <c r="Y22" s="31">
        <f t="shared" si="9"/>
        <v>0</v>
      </c>
      <c r="Z22" s="31"/>
      <c r="AA22" s="31">
        <f t="shared" si="10"/>
        <v>0</v>
      </c>
      <c r="AB22" s="31"/>
      <c r="AC22" s="31">
        <f t="shared" si="11"/>
        <v>0</v>
      </c>
    </row>
    <row r="23" spans="1:29" s="1" customFormat="1" ht="19.5" customHeight="1">
      <c r="A23" s="12" t="s">
        <v>34</v>
      </c>
      <c r="B23" s="13"/>
      <c r="C23" s="14"/>
      <c r="D23" s="15" t="s">
        <v>35</v>
      </c>
      <c r="E23" s="16">
        <f>E28</f>
        <v>3751700</v>
      </c>
      <c r="F23" s="16">
        <f>F28</f>
        <v>215000</v>
      </c>
      <c r="G23" s="16">
        <f>SUM(E23:F23)</f>
        <v>3966700</v>
      </c>
      <c r="H23" s="16">
        <f>H28</f>
        <v>0</v>
      </c>
      <c r="I23" s="16">
        <f>SUM(G23:H23)</f>
        <v>3966700</v>
      </c>
      <c r="J23" s="16">
        <f>J28</f>
        <v>0</v>
      </c>
      <c r="K23" s="16">
        <f>SUM(I23:J23)</f>
        <v>3966700</v>
      </c>
      <c r="L23" s="16">
        <f>L28</f>
        <v>1455030</v>
      </c>
      <c r="M23" s="16">
        <f>SUM(K23:L23)</f>
        <v>5421730</v>
      </c>
      <c r="N23" s="16">
        <f>N28</f>
        <v>0</v>
      </c>
      <c r="O23" s="16">
        <f>SUM(M23:N23)</f>
        <v>5421730</v>
      </c>
      <c r="P23" s="16">
        <f>P28+P24</f>
        <v>1083492</v>
      </c>
      <c r="Q23" s="16">
        <f t="shared" si="5"/>
        <v>6505222</v>
      </c>
      <c r="R23" s="16">
        <f>R28+R24</f>
        <v>0</v>
      </c>
      <c r="S23" s="16">
        <f t="shared" si="6"/>
        <v>6505222</v>
      </c>
      <c r="T23" s="16">
        <f aca="true" t="shared" si="12" ref="T23:Y23">T28+T24+T26</f>
        <v>2794195</v>
      </c>
      <c r="U23" s="16">
        <f t="shared" si="12"/>
        <v>9299417</v>
      </c>
      <c r="V23" s="16">
        <f t="shared" si="12"/>
        <v>170585</v>
      </c>
      <c r="W23" s="16">
        <f t="shared" si="12"/>
        <v>9470002</v>
      </c>
      <c r="X23" s="16">
        <f t="shared" si="12"/>
        <v>0</v>
      </c>
      <c r="Y23" s="16">
        <f t="shared" si="12"/>
        <v>9470002</v>
      </c>
      <c r="Z23" s="16">
        <f>Z28+Z24+Z26</f>
        <v>-825653</v>
      </c>
      <c r="AA23" s="16">
        <f>AA28+AA24+AA26</f>
        <v>8644349</v>
      </c>
      <c r="AB23" s="16">
        <f>AB28+AB24+AB26</f>
        <v>180</v>
      </c>
      <c r="AC23" s="16">
        <f>AC28+AC24+AC26</f>
        <v>8644529</v>
      </c>
    </row>
    <row r="24" spans="1:29" s="10" customFormat="1" ht="19.5" customHeight="1">
      <c r="A24" s="24"/>
      <c r="B24" s="36">
        <v>60013</v>
      </c>
      <c r="C24" s="35"/>
      <c r="D24" s="17" t="s">
        <v>165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>
        <f aca="true" t="shared" si="13" ref="O24:AC24">SUM(O25)</f>
        <v>0</v>
      </c>
      <c r="P24" s="31">
        <f t="shared" si="13"/>
        <v>80000</v>
      </c>
      <c r="Q24" s="31">
        <f t="shared" si="13"/>
        <v>80000</v>
      </c>
      <c r="R24" s="31">
        <f t="shared" si="13"/>
        <v>0</v>
      </c>
      <c r="S24" s="31">
        <f t="shared" si="13"/>
        <v>80000</v>
      </c>
      <c r="T24" s="31">
        <f t="shared" si="13"/>
        <v>0</v>
      </c>
      <c r="U24" s="31">
        <f t="shared" si="13"/>
        <v>80000</v>
      </c>
      <c r="V24" s="31">
        <f t="shared" si="13"/>
        <v>0</v>
      </c>
      <c r="W24" s="31">
        <f t="shared" si="13"/>
        <v>80000</v>
      </c>
      <c r="X24" s="31">
        <f t="shared" si="13"/>
        <v>0</v>
      </c>
      <c r="Y24" s="31">
        <f t="shared" si="13"/>
        <v>80000</v>
      </c>
      <c r="Z24" s="31">
        <f t="shared" si="13"/>
        <v>0</v>
      </c>
      <c r="AA24" s="31">
        <f t="shared" si="13"/>
        <v>80000</v>
      </c>
      <c r="AB24" s="31">
        <f t="shared" si="13"/>
        <v>0</v>
      </c>
      <c r="AC24" s="31">
        <f t="shared" si="13"/>
        <v>80000</v>
      </c>
    </row>
    <row r="25" spans="1:29" s="10" customFormat="1" ht="56.25">
      <c r="A25" s="24"/>
      <c r="B25" s="36"/>
      <c r="C25" s="35">
        <v>6300</v>
      </c>
      <c r="D25" s="17" t="s">
        <v>161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>
        <v>0</v>
      </c>
      <c r="P25" s="31">
        <v>80000</v>
      </c>
      <c r="Q25" s="31">
        <f aca="true" t="shared" si="14" ref="Q25:Q60">SUM(O25:P25)</f>
        <v>80000</v>
      </c>
      <c r="R25" s="31"/>
      <c r="S25" s="31">
        <f aca="true" t="shared" si="15" ref="S25:S60">SUM(Q25:R25)</f>
        <v>80000</v>
      </c>
      <c r="T25" s="31"/>
      <c r="U25" s="31">
        <f aca="true" t="shared" si="16" ref="U25:U60">SUM(S25:T25)</f>
        <v>80000</v>
      </c>
      <c r="V25" s="31"/>
      <c r="W25" s="31">
        <f>SUM(U25:V25)</f>
        <v>80000</v>
      </c>
      <c r="X25" s="31"/>
      <c r="Y25" s="31">
        <f>SUM(W25:X25)</f>
        <v>80000</v>
      </c>
      <c r="Z25" s="31"/>
      <c r="AA25" s="31">
        <f>SUM(Y25:Z25)</f>
        <v>80000</v>
      </c>
      <c r="AB25" s="31"/>
      <c r="AC25" s="31">
        <f>SUM(AA25:AB25)</f>
        <v>80000</v>
      </c>
    </row>
    <row r="26" spans="1:29" s="10" customFormat="1" ht="24" customHeight="1">
      <c r="A26" s="24"/>
      <c r="B26" s="36">
        <v>60014</v>
      </c>
      <c r="C26" s="35"/>
      <c r="D26" s="17" t="s">
        <v>172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>
        <f aca="true" t="shared" si="17" ref="S26:Y26">SUM(S27)</f>
        <v>0</v>
      </c>
      <c r="T26" s="31">
        <f t="shared" si="17"/>
        <v>128100</v>
      </c>
      <c r="U26" s="31">
        <f t="shared" si="17"/>
        <v>128100</v>
      </c>
      <c r="V26" s="31">
        <f t="shared" si="17"/>
        <v>0</v>
      </c>
      <c r="W26" s="31">
        <f t="shared" si="17"/>
        <v>128100</v>
      </c>
      <c r="X26" s="31">
        <f t="shared" si="17"/>
        <v>0</v>
      </c>
      <c r="Y26" s="31">
        <f t="shared" si="17"/>
        <v>128100</v>
      </c>
      <c r="Z26" s="31">
        <f>SUM(Z27)</f>
        <v>0</v>
      </c>
      <c r="AA26" s="31">
        <f>SUM(AA27)</f>
        <v>128100</v>
      </c>
      <c r="AB26" s="31">
        <f>SUM(AB27)</f>
        <v>0</v>
      </c>
      <c r="AC26" s="31">
        <f>SUM(AC27)</f>
        <v>128100</v>
      </c>
    </row>
    <row r="27" spans="1:29" s="10" customFormat="1" ht="56.25">
      <c r="A27" s="24"/>
      <c r="B27" s="36"/>
      <c r="C27" s="35">
        <v>6300</v>
      </c>
      <c r="D27" s="17" t="s">
        <v>161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>
        <v>0</v>
      </c>
      <c r="T27" s="31">
        <v>128100</v>
      </c>
      <c r="U27" s="31">
        <f>SUM(S27:T27)</f>
        <v>128100</v>
      </c>
      <c r="V27" s="31"/>
      <c r="W27" s="31">
        <f>SUM(U27:V27)</f>
        <v>128100</v>
      </c>
      <c r="X27" s="31"/>
      <c r="Y27" s="31">
        <f>SUM(W27:X27)</f>
        <v>128100</v>
      </c>
      <c r="Z27" s="31"/>
      <c r="AA27" s="31">
        <f>SUM(Y27:Z27)</f>
        <v>128100</v>
      </c>
      <c r="AB27" s="31"/>
      <c r="AC27" s="31">
        <f>SUM(AA27:AB27)</f>
        <v>128100</v>
      </c>
    </row>
    <row r="28" spans="1:29" s="10" customFormat="1" ht="19.5" customHeight="1">
      <c r="A28" s="24"/>
      <c r="B28" s="32" t="s">
        <v>36</v>
      </c>
      <c r="C28" s="35"/>
      <c r="D28" s="17" t="s">
        <v>37</v>
      </c>
      <c r="E28" s="31">
        <f>SUM(E29:E33)</f>
        <v>3751700</v>
      </c>
      <c r="F28" s="31">
        <f>SUM(F29:F33)</f>
        <v>215000</v>
      </c>
      <c r="G28" s="31">
        <f aca="true" t="shared" si="18" ref="G28:G53">SUM(E28:F28)</f>
        <v>3966700</v>
      </c>
      <c r="H28" s="31">
        <f>SUM(H29:H33)</f>
        <v>0</v>
      </c>
      <c r="I28" s="31">
        <f aca="true" t="shared" si="19" ref="I28:I53">SUM(G28:H28)</f>
        <v>3966700</v>
      </c>
      <c r="J28" s="31">
        <f>SUM(J29:J33)</f>
        <v>0</v>
      </c>
      <c r="K28" s="31">
        <f aca="true" t="shared" si="20" ref="K28:K53">SUM(I28:J28)</f>
        <v>3966700</v>
      </c>
      <c r="L28" s="31">
        <f>SUM(L29:L33)</f>
        <v>1455030</v>
      </c>
      <c r="M28" s="31">
        <f aca="true" t="shared" si="21" ref="M28:M53">SUM(K28:L28)</f>
        <v>5421730</v>
      </c>
      <c r="N28" s="31">
        <f>SUM(N29:N33)</f>
        <v>0</v>
      </c>
      <c r="O28" s="31">
        <f aca="true" t="shared" si="22" ref="O28:O60">SUM(M28:N28)</f>
        <v>5421730</v>
      </c>
      <c r="P28" s="31">
        <f>SUM(P29:P33)</f>
        <v>1003492</v>
      </c>
      <c r="Q28" s="31">
        <f t="shared" si="14"/>
        <v>6425222</v>
      </c>
      <c r="R28" s="31">
        <f>SUM(R29:R33)</f>
        <v>0</v>
      </c>
      <c r="S28" s="31">
        <f t="shared" si="15"/>
        <v>6425222</v>
      </c>
      <c r="T28" s="31">
        <f>SUM(T29:T33)</f>
        <v>2666095</v>
      </c>
      <c r="U28" s="31">
        <f t="shared" si="16"/>
        <v>9091317</v>
      </c>
      <c r="V28" s="31">
        <f>SUM(V29:V33)</f>
        <v>170585</v>
      </c>
      <c r="W28" s="31">
        <f aca="true" t="shared" si="23" ref="W28:W60">SUM(U28:V28)</f>
        <v>9261902</v>
      </c>
      <c r="X28" s="31">
        <f>SUM(X29:X33)</f>
        <v>0</v>
      </c>
      <c r="Y28" s="31">
        <f aca="true" t="shared" si="24" ref="Y28:Y60">SUM(W28:X28)</f>
        <v>9261902</v>
      </c>
      <c r="Z28" s="31">
        <f>SUM(Z29:Z33)</f>
        <v>-825653</v>
      </c>
      <c r="AA28" s="31">
        <f aca="true" t="shared" si="25" ref="AA28:AA60">SUM(Y28:Z28)</f>
        <v>8436249</v>
      </c>
      <c r="AB28" s="31">
        <f>SUM(AB29:AB33)</f>
        <v>180</v>
      </c>
      <c r="AC28" s="31">
        <f aca="true" t="shared" si="26" ref="AC28:AC60">SUM(AA28:AB28)</f>
        <v>8436429</v>
      </c>
    </row>
    <row r="29" spans="1:29" s="10" customFormat="1" ht="19.5" customHeight="1">
      <c r="A29" s="24"/>
      <c r="B29" s="36"/>
      <c r="C29" s="24">
        <v>4210</v>
      </c>
      <c r="D29" s="17" t="s">
        <v>32</v>
      </c>
      <c r="E29" s="31">
        <v>31780</v>
      </c>
      <c r="F29" s="31"/>
      <c r="G29" s="31">
        <f t="shared" si="18"/>
        <v>31780</v>
      </c>
      <c r="H29" s="31"/>
      <c r="I29" s="31">
        <f t="shared" si="19"/>
        <v>31780</v>
      </c>
      <c r="J29" s="31"/>
      <c r="K29" s="31">
        <f t="shared" si="20"/>
        <v>31780</v>
      </c>
      <c r="L29" s="31"/>
      <c r="M29" s="31">
        <f t="shared" si="21"/>
        <v>31780</v>
      </c>
      <c r="N29" s="31"/>
      <c r="O29" s="31">
        <f t="shared" si="22"/>
        <v>31780</v>
      </c>
      <c r="P29" s="31">
        <v>-3008</v>
      </c>
      <c r="Q29" s="31">
        <f t="shared" si="14"/>
        <v>28772</v>
      </c>
      <c r="R29" s="31">
        <v>-500</v>
      </c>
      <c r="S29" s="31">
        <f t="shared" si="15"/>
        <v>28272</v>
      </c>
      <c r="T29" s="31">
        <v>-1200</v>
      </c>
      <c r="U29" s="31">
        <f t="shared" si="16"/>
        <v>27072</v>
      </c>
      <c r="V29" s="31">
        <v>14985</v>
      </c>
      <c r="W29" s="31">
        <f t="shared" si="23"/>
        <v>42057</v>
      </c>
      <c r="X29" s="31"/>
      <c r="Y29" s="31">
        <f t="shared" si="24"/>
        <v>42057</v>
      </c>
      <c r="Z29" s="31">
        <v>-928</v>
      </c>
      <c r="AA29" s="31">
        <f t="shared" si="25"/>
        <v>41129</v>
      </c>
      <c r="AB29" s="31"/>
      <c r="AC29" s="31">
        <f t="shared" si="26"/>
        <v>41129</v>
      </c>
    </row>
    <row r="30" spans="1:29" s="10" customFormat="1" ht="19.5" customHeight="1">
      <c r="A30" s="24"/>
      <c r="B30" s="36"/>
      <c r="C30" s="24">
        <v>4270</v>
      </c>
      <c r="D30" s="17" t="s">
        <v>38</v>
      </c>
      <c r="E30" s="31">
        <v>150000</v>
      </c>
      <c r="F30" s="31"/>
      <c r="G30" s="31">
        <f t="shared" si="18"/>
        <v>150000</v>
      </c>
      <c r="H30" s="31"/>
      <c r="I30" s="31">
        <f t="shared" si="19"/>
        <v>150000</v>
      </c>
      <c r="J30" s="31"/>
      <c r="K30" s="31">
        <f t="shared" si="20"/>
        <v>150000</v>
      </c>
      <c r="L30" s="31"/>
      <c r="M30" s="31">
        <f t="shared" si="21"/>
        <v>150000</v>
      </c>
      <c r="N30" s="31"/>
      <c r="O30" s="31">
        <f t="shared" si="22"/>
        <v>150000</v>
      </c>
      <c r="P30" s="31"/>
      <c r="Q30" s="31">
        <f t="shared" si="14"/>
        <v>150000</v>
      </c>
      <c r="R30" s="31"/>
      <c r="S30" s="31">
        <f t="shared" si="15"/>
        <v>150000</v>
      </c>
      <c r="T30" s="31"/>
      <c r="U30" s="31">
        <f t="shared" si="16"/>
        <v>150000</v>
      </c>
      <c r="V30" s="31"/>
      <c r="W30" s="31">
        <f t="shared" si="23"/>
        <v>150000</v>
      </c>
      <c r="X30" s="31"/>
      <c r="Y30" s="31">
        <f t="shared" si="24"/>
        <v>150000</v>
      </c>
      <c r="Z30" s="31"/>
      <c r="AA30" s="31">
        <f t="shared" si="25"/>
        <v>150000</v>
      </c>
      <c r="AB30" s="31"/>
      <c r="AC30" s="31">
        <f t="shared" si="26"/>
        <v>150000</v>
      </c>
    </row>
    <row r="31" spans="1:29" s="10" customFormat="1" ht="19.5" customHeight="1">
      <c r="A31" s="24"/>
      <c r="B31" s="36"/>
      <c r="C31" s="24">
        <v>4300</v>
      </c>
      <c r="D31" s="17" t="s">
        <v>39</v>
      </c>
      <c r="E31" s="31">
        <v>501650</v>
      </c>
      <c r="F31" s="31"/>
      <c r="G31" s="31">
        <f t="shared" si="18"/>
        <v>501650</v>
      </c>
      <c r="H31" s="31"/>
      <c r="I31" s="31">
        <f t="shared" si="19"/>
        <v>501650</v>
      </c>
      <c r="J31" s="31"/>
      <c r="K31" s="31">
        <f t="shared" si="20"/>
        <v>501650</v>
      </c>
      <c r="L31" s="31">
        <v>5550</v>
      </c>
      <c r="M31" s="31">
        <f t="shared" si="21"/>
        <v>507200</v>
      </c>
      <c r="N31" s="31"/>
      <c r="O31" s="31">
        <f t="shared" si="22"/>
        <v>507200</v>
      </c>
      <c r="P31" s="31">
        <v>57500</v>
      </c>
      <c r="Q31" s="31">
        <f t="shared" si="14"/>
        <v>564700</v>
      </c>
      <c r="R31" s="31">
        <v>500</v>
      </c>
      <c r="S31" s="31">
        <f t="shared" si="15"/>
        <v>565200</v>
      </c>
      <c r="T31" s="31">
        <v>2200</v>
      </c>
      <c r="U31" s="31">
        <f t="shared" si="16"/>
        <v>567400</v>
      </c>
      <c r="V31" s="31">
        <v>47550</v>
      </c>
      <c r="W31" s="31">
        <f t="shared" si="23"/>
        <v>614950</v>
      </c>
      <c r="X31" s="31"/>
      <c r="Y31" s="31">
        <f t="shared" si="24"/>
        <v>614950</v>
      </c>
      <c r="Z31" s="31">
        <v>-1150</v>
      </c>
      <c r="AA31" s="31">
        <f t="shared" si="25"/>
        <v>613800</v>
      </c>
      <c r="AB31" s="31"/>
      <c r="AC31" s="31">
        <f t="shared" si="26"/>
        <v>613800</v>
      </c>
    </row>
    <row r="32" spans="1:29" s="10" customFormat="1" ht="19.5" customHeight="1">
      <c r="A32" s="24"/>
      <c r="B32" s="36"/>
      <c r="C32" s="24">
        <v>6050</v>
      </c>
      <c r="D32" s="17" t="s">
        <v>33</v>
      </c>
      <c r="E32" s="31">
        <v>3053270</v>
      </c>
      <c r="F32" s="31">
        <v>215000</v>
      </c>
      <c r="G32" s="31">
        <f t="shared" si="18"/>
        <v>3268270</v>
      </c>
      <c r="H32" s="31"/>
      <c r="I32" s="31">
        <f t="shared" si="19"/>
        <v>3268270</v>
      </c>
      <c r="J32" s="31"/>
      <c r="K32" s="31">
        <f t="shared" si="20"/>
        <v>3268270</v>
      </c>
      <c r="L32" s="31">
        <v>1449480</v>
      </c>
      <c r="M32" s="31">
        <f t="shared" si="21"/>
        <v>4717750</v>
      </c>
      <c r="N32" s="31"/>
      <c r="O32" s="31">
        <f t="shared" si="22"/>
        <v>4717750</v>
      </c>
      <c r="P32" s="31">
        <v>949000</v>
      </c>
      <c r="Q32" s="31">
        <f t="shared" si="14"/>
        <v>5666750</v>
      </c>
      <c r="R32" s="31"/>
      <c r="S32" s="31">
        <f t="shared" si="15"/>
        <v>5666750</v>
      </c>
      <c r="T32" s="31">
        <v>2665095</v>
      </c>
      <c r="U32" s="31">
        <f t="shared" si="16"/>
        <v>8331845</v>
      </c>
      <c r="V32" s="31">
        <v>108050</v>
      </c>
      <c r="W32" s="31">
        <f t="shared" si="23"/>
        <v>8439895</v>
      </c>
      <c r="X32" s="31"/>
      <c r="Y32" s="31">
        <f t="shared" si="24"/>
        <v>8439895</v>
      </c>
      <c r="Z32" s="31">
        <v>-823575</v>
      </c>
      <c r="AA32" s="31">
        <f t="shared" si="25"/>
        <v>7616320</v>
      </c>
      <c r="AB32" s="31">
        <v>180</v>
      </c>
      <c r="AC32" s="31">
        <f t="shared" si="26"/>
        <v>7616500</v>
      </c>
    </row>
    <row r="33" spans="1:29" s="10" customFormat="1" ht="22.5">
      <c r="A33" s="24"/>
      <c r="B33" s="36"/>
      <c r="C33" s="24">
        <v>6060</v>
      </c>
      <c r="D33" s="17" t="s">
        <v>52</v>
      </c>
      <c r="E33" s="31">
        <v>15000</v>
      </c>
      <c r="F33" s="31"/>
      <c r="G33" s="31">
        <f t="shared" si="18"/>
        <v>15000</v>
      </c>
      <c r="H33" s="31"/>
      <c r="I33" s="31">
        <f t="shared" si="19"/>
        <v>15000</v>
      </c>
      <c r="J33" s="31"/>
      <c r="K33" s="31">
        <f t="shared" si="20"/>
        <v>15000</v>
      </c>
      <c r="L33" s="31"/>
      <c r="M33" s="31">
        <f t="shared" si="21"/>
        <v>15000</v>
      </c>
      <c r="N33" s="31"/>
      <c r="O33" s="31">
        <f t="shared" si="22"/>
        <v>15000</v>
      </c>
      <c r="P33" s="31"/>
      <c r="Q33" s="31">
        <f t="shared" si="14"/>
        <v>15000</v>
      </c>
      <c r="R33" s="31"/>
      <c r="S33" s="31">
        <f t="shared" si="15"/>
        <v>15000</v>
      </c>
      <c r="T33" s="31"/>
      <c r="U33" s="31">
        <f t="shared" si="16"/>
        <v>15000</v>
      </c>
      <c r="V33" s="31"/>
      <c r="W33" s="31">
        <f t="shared" si="23"/>
        <v>15000</v>
      </c>
      <c r="X33" s="31"/>
      <c r="Y33" s="31">
        <f t="shared" si="24"/>
        <v>15000</v>
      </c>
      <c r="Z33" s="31"/>
      <c r="AA33" s="31">
        <f t="shared" si="25"/>
        <v>15000</v>
      </c>
      <c r="AB33" s="31"/>
      <c r="AC33" s="31">
        <f t="shared" si="26"/>
        <v>15000</v>
      </c>
    </row>
    <row r="34" spans="1:29" s="1" customFormat="1" ht="19.5" customHeight="1">
      <c r="A34" s="12" t="s">
        <v>7</v>
      </c>
      <c r="B34" s="13"/>
      <c r="C34" s="14"/>
      <c r="D34" s="15" t="s">
        <v>8</v>
      </c>
      <c r="E34" s="16">
        <f>SUM(E35,E37,E45,E50)</f>
        <v>2228168</v>
      </c>
      <c r="F34" s="16">
        <f>SUM(F35,F37,F45,F50)</f>
        <v>52000</v>
      </c>
      <c r="G34" s="16">
        <f t="shared" si="18"/>
        <v>2280168</v>
      </c>
      <c r="H34" s="16">
        <f>SUM(H35,H37,H45,H50)</f>
        <v>0</v>
      </c>
      <c r="I34" s="16">
        <f t="shared" si="19"/>
        <v>2280168</v>
      </c>
      <c r="J34" s="16">
        <f>SUM(J35,J37,J45,J50)</f>
        <v>0</v>
      </c>
      <c r="K34" s="16">
        <f t="shared" si="20"/>
        <v>2280168</v>
      </c>
      <c r="L34" s="16">
        <f>SUM(L35,L37,L45,L50)</f>
        <v>0</v>
      </c>
      <c r="M34" s="16">
        <f t="shared" si="21"/>
        <v>2280168</v>
      </c>
      <c r="N34" s="16">
        <f>SUM(N35,N37,N45,N50)</f>
        <v>3621</v>
      </c>
      <c r="O34" s="16">
        <f t="shared" si="22"/>
        <v>2283789</v>
      </c>
      <c r="P34" s="16">
        <f>SUM(P35,P37,P45,P50)</f>
        <v>480000</v>
      </c>
      <c r="Q34" s="16">
        <f t="shared" si="14"/>
        <v>2763789</v>
      </c>
      <c r="R34" s="16">
        <f>SUM(R35,R37,R45,R50)</f>
        <v>0</v>
      </c>
      <c r="S34" s="16">
        <f t="shared" si="15"/>
        <v>2763789</v>
      </c>
      <c r="T34" s="16">
        <f>SUM(T35,T37,T45,T50)</f>
        <v>187664</v>
      </c>
      <c r="U34" s="16">
        <f t="shared" si="16"/>
        <v>2951453</v>
      </c>
      <c r="V34" s="16">
        <f>SUM(V35,V37,V45,V50)</f>
        <v>583576</v>
      </c>
      <c r="W34" s="16">
        <f t="shared" si="23"/>
        <v>3535029</v>
      </c>
      <c r="X34" s="16">
        <f>SUM(X35,X37,X45,X50)</f>
        <v>0</v>
      </c>
      <c r="Y34" s="16">
        <f t="shared" si="24"/>
        <v>3535029</v>
      </c>
      <c r="Z34" s="16">
        <f>SUM(Z35,Z37,Z45,Z50)</f>
        <v>142571</v>
      </c>
      <c r="AA34" s="16">
        <f t="shared" si="25"/>
        <v>3677600</v>
      </c>
      <c r="AB34" s="16">
        <f>SUM(AB35,AB37,AB45,AB50)</f>
        <v>0</v>
      </c>
      <c r="AC34" s="16">
        <f t="shared" si="26"/>
        <v>3677600</v>
      </c>
    </row>
    <row r="35" spans="1:29" s="10" customFormat="1" ht="22.5">
      <c r="A35" s="24"/>
      <c r="B35" s="36">
        <v>70004</v>
      </c>
      <c r="C35" s="35"/>
      <c r="D35" s="17" t="s">
        <v>113</v>
      </c>
      <c r="E35" s="31">
        <f>SUM(E36)</f>
        <v>63000</v>
      </c>
      <c r="F35" s="31">
        <f>SUM(F36)</f>
        <v>0</v>
      </c>
      <c r="G35" s="31">
        <f t="shared" si="18"/>
        <v>63000</v>
      </c>
      <c r="H35" s="31">
        <f>SUM(H36)</f>
        <v>0</v>
      </c>
      <c r="I35" s="31">
        <f t="shared" si="19"/>
        <v>63000</v>
      </c>
      <c r="J35" s="31">
        <f>SUM(J36)</f>
        <v>0</v>
      </c>
      <c r="K35" s="31">
        <f t="shared" si="20"/>
        <v>63000</v>
      </c>
      <c r="L35" s="31">
        <f>SUM(L36)</f>
        <v>0</v>
      </c>
      <c r="M35" s="31">
        <f t="shared" si="21"/>
        <v>63000</v>
      </c>
      <c r="N35" s="31">
        <f>SUM(N36)</f>
        <v>-18000</v>
      </c>
      <c r="O35" s="31">
        <f t="shared" si="22"/>
        <v>45000</v>
      </c>
      <c r="P35" s="31">
        <f>SUM(P36)</f>
        <v>0</v>
      </c>
      <c r="Q35" s="31">
        <f t="shared" si="14"/>
        <v>45000</v>
      </c>
      <c r="R35" s="31">
        <f>SUM(R36)</f>
        <v>0</v>
      </c>
      <c r="S35" s="31">
        <f t="shared" si="15"/>
        <v>45000</v>
      </c>
      <c r="T35" s="31">
        <f>SUM(T36)</f>
        <v>-20000</v>
      </c>
      <c r="U35" s="31">
        <f t="shared" si="16"/>
        <v>25000</v>
      </c>
      <c r="V35" s="31">
        <f>SUM(V36)</f>
        <v>0</v>
      </c>
      <c r="W35" s="31">
        <f t="shared" si="23"/>
        <v>25000</v>
      </c>
      <c r="X35" s="31">
        <f>SUM(X36)</f>
        <v>0</v>
      </c>
      <c r="Y35" s="31">
        <f t="shared" si="24"/>
        <v>25000</v>
      </c>
      <c r="Z35" s="31">
        <f>SUM(Z36)</f>
        <v>0</v>
      </c>
      <c r="AA35" s="31">
        <f t="shared" si="25"/>
        <v>25000</v>
      </c>
      <c r="AB35" s="31">
        <f>SUM(AB36)</f>
        <v>6500</v>
      </c>
      <c r="AC35" s="31">
        <f t="shared" si="26"/>
        <v>31500</v>
      </c>
    </row>
    <row r="36" spans="1:29" s="10" customFormat="1" ht="19.5" customHeight="1">
      <c r="A36" s="24"/>
      <c r="B36" s="36"/>
      <c r="C36" s="35">
        <v>4300</v>
      </c>
      <c r="D36" s="17" t="s">
        <v>39</v>
      </c>
      <c r="E36" s="31">
        <v>63000</v>
      </c>
      <c r="F36" s="31"/>
      <c r="G36" s="31">
        <f t="shared" si="18"/>
        <v>63000</v>
      </c>
      <c r="H36" s="31"/>
      <c r="I36" s="31">
        <f t="shared" si="19"/>
        <v>63000</v>
      </c>
      <c r="J36" s="31"/>
      <c r="K36" s="31">
        <f t="shared" si="20"/>
        <v>63000</v>
      </c>
      <c r="L36" s="31"/>
      <c r="M36" s="31">
        <f t="shared" si="21"/>
        <v>63000</v>
      </c>
      <c r="N36" s="31">
        <v>-18000</v>
      </c>
      <c r="O36" s="31">
        <f t="shared" si="22"/>
        <v>45000</v>
      </c>
      <c r="P36" s="31"/>
      <c r="Q36" s="31">
        <f t="shared" si="14"/>
        <v>45000</v>
      </c>
      <c r="R36" s="31"/>
      <c r="S36" s="31">
        <f t="shared" si="15"/>
        <v>45000</v>
      </c>
      <c r="T36" s="31">
        <v>-20000</v>
      </c>
      <c r="U36" s="31">
        <f t="shared" si="16"/>
        <v>25000</v>
      </c>
      <c r="V36" s="31"/>
      <c r="W36" s="31">
        <f t="shared" si="23"/>
        <v>25000</v>
      </c>
      <c r="X36" s="31"/>
      <c r="Y36" s="31">
        <f t="shared" si="24"/>
        <v>25000</v>
      </c>
      <c r="Z36" s="31"/>
      <c r="AA36" s="31">
        <f t="shared" si="25"/>
        <v>25000</v>
      </c>
      <c r="AB36" s="31">
        <v>6500</v>
      </c>
      <c r="AC36" s="31">
        <f t="shared" si="26"/>
        <v>31500</v>
      </c>
    </row>
    <row r="37" spans="1:29" s="10" customFormat="1" ht="18" customHeight="1">
      <c r="A37" s="24"/>
      <c r="B37" s="32" t="s">
        <v>9</v>
      </c>
      <c r="C37" s="35"/>
      <c r="D37" s="17" t="s">
        <v>98</v>
      </c>
      <c r="E37" s="31">
        <f>SUM(E38:E44)</f>
        <v>1189208</v>
      </c>
      <c r="F37" s="31">
        <f>SUM(F38:F44)</f>
        <v>52000</v>
      </c>
      <c r="G37" s="31">
        <f t="shared" si="18"/>
        <v>1241208</v>
      </c>
      <c r="H37" s="31">
        <f>SUM(H38:H44)</f>
        <v>0</v>
      </c>
      <c r="I37" s="31">
        <f t="shared" si="19"/>
        <v>1241208</v>
      </c>
      <c r="J37" s="31">
        <f>SUM(J38:J44)</f>
        <v>0</v>
      </c>
      <c r="K37" s="31">
        <f t="shared" si="20"/>
        <v>1241208</v>
      </c>
      <c r="L37" s="31">
        <f>SUM(L38:L44)</f>
        <v>0</v>
      </c>
      <c r="M37" s="31">
        <f t="shared" si="21"/>
        <v>1241208</v>
      </c>
      <c r="N37" s="31">
        <f>SUM(N38:N44)</f>
        <v>318000</v>
      </c>
      <c r="O37" s="31">
        <f t="shared" si="22"/>
        <v>1559208</v>
      </c>
      <c r="P37" s="31">
        <f>SUM(P38:P44)</f>
        <v>80000</v>
      </c>
      <c r="Q37" s="31">
        <f t="shared" si="14"/>
        <v>1639208</v>
      </c>
      <c r="R37" s="31">
        <f>SUM(R38:R44)</f>
        <v>0</v>
      </c>
      <c r="S37" s="31">
        <f t="shared" si="15"/>
        <v>1639208</v>
      </c>
      <c r="T37" s="31">
        <f>SUM(T38:T44)</f>
        <v>205164</v>
      </c>
      <c r="U37" s="31">
        <f t="shared" si="16"/>
        <v>1844372</v>
      </c>
      <c r="V37" s="31">
        <f>SUM(V38:V44)</f>
        <v>0</v>
      </c>
      <c r="W37" s="31">
        <f t="shared" si="23"/>
        <v>1844372</v>
      </c>
      <c r="X37" s="31">
        <f>SUM(X38:X44)</f>
        <v>0</v>
      </c>
      <c r="Y37" s="31">
        <f t="shared" si="24"/>
        <v>1844372</v>
      </c>
      <c r="Z37" s="31">
        <f>SUM(Z38:Z44)</f>
        <v>58000</v>
      </c>
      <c r="AA37" s="31">
        <f t="shared" si="25"/>
        <v>1902372</v>
      </c>
      <c r="AB37" s="31">
        <f>SUM(AB38:AB44)</f>
        <v>-6500</v>
      </c>
      <c r="AC37" s="31">
        <f t="shared" si="26"/>
        <v>1895872</v>
      </c>
    </row>
    <row r="38" spans="1:29" s="10" customFormat="1" ht="19.5" customHeight="1">
      <c r="A38" s="24"/>
      <c r="B38" s="32"/>
      <c r="C38" s="35">
        <v>4510</v>
      </c>
      <c r="D38" s="17" t="s">
        <v>96</v>
      </c>
      <c r="E38" s="31">
        <v>76</v>
      </c>
      <c r="F38" s="31"/>
      <c r="G38" s="31">
        <f t="shared" si="18"/>
        <v>76</v>
      </c>
      <c r="H38" s="31"/>
      <c r="I38" s="31">
        <f t="shared" si="19"/>
        <v>76</v>
      </c>
      <c r="J38" s="31"/>
      <c r="K38" s="31">
        <f t="shared" si="20"/>
        <v>76</v>
      </c>
      <c r="L38" s="31"/>
      <c r="M38" s="31">
        <f t="shared" si="21"/>
        <v>76</v>
      </c>
      <c r="N38" s="31"/>
      <c r="O38" s="31">
        <f t="shared" si="22"/>
        <v>76</v>
      </c>
      <c r="P38" s="31"/>
      <c r="Q38" s="31">
        <f t="shared" si="14"/>
        <v>76</v>
      </c>
      <c r="R38" s="31">
        <v>689</v>
      </c>
      <c r="S38" s="31">
        <f t="shared" si="15"/>
        <v>765</v>
      </c>
      <c r="T38" s="31"/>
      <c r="U38" s="31">
        <f t="shared" si="16"/>
        <v>765</v>
      </c>
      <c r="V38" s="31"/>
      <c r="W38" s="31">
        <f t="shared" si="23"/>
        <v>765</v>
      </c>
      <c r="X38" s="31"/>
      <c r="Y38" s="31">
        <f t="shared" si="24"/>
        <v>765</v>
      </c>
      <c r="Z38" s="31"/>
      <c r="AA38" s="31">
        <f t="shared" si="25"/>
        <v>765</v>
      </c>
      <c r="AB38" s="31"/>
      <c r="AC38" s="31">
        <f t="shared" si="26"/>
        <v>765</v>
      </c>
    </row>
    <row r="39" spans="1:29" s="10" customFormat="1" ht="19.5" customHeight="1">
      <c r="A39" s="24"/>
      <c r="B39" s="32"/>
      <c r="C39" s="35">
        <v>4210</v>
      </c>
      <c r="D39" s="17" t="s">
        <v>32</v>
      </c>
      <c r="E39" s="31">
        <v>0</v>
      </c>
      <c r="F39" s="31"/>
      <c r="G39" s="31">
        <f t="shared" si="18"/>
        <v>0</v>
      </c>
      <c r="H39" s="31"/>
      <c r="I39" s="31">
        <f t="shared" si="19"/>
        <v>0</v>
      </c>
      <c r="J39" s="31"/>
      <c r="K39" s="31">
        <f t="shared" si="20"/>
        <v>0</v>
      </c>
      <c r="L39" s="31">
        <v>30000</v>
      </c>
      <c r="M39" s="31">
        <f t="shared" si="21"/>
        <v>30000</v>
      </c>
      <c r="N39" s="31"/>
      <c r="O39" s="31">
        <f t="shared" si="22"/>
        <v>30000</v>
      </c>
      <c r="P39" s="31"/>
      <c r="Q39" s="31">
        <f t="shared" si="14"/>
        <v>30000</v>
      </c>
      <c r="R39" s="31"/>
      <c r="S39" s="31">
        <f t="shared" si="15"/>
        <v>30000</v>
      </c>
      <c r="T39" s="31"/>
      <c r="U39" s="31">
        <f t="shared" si="16"/>
        <v>30000</v>
      </c>
      <c r="V39" s="31"/>
      <c r="W39" s="31">
        <f t="shared" si="23"/>
        <v>30000</v>
      </c>
      <c r="X39" s="31"/>
      <c r="Y39" s="31">
        <f t="shared" si="24"/>
        <v>30000</v>
      </c>
      <c r="Z39" s="31"/>
      <c r="AA39" s="31">
        <f t="shared" si="25"/>
        <v>30000</v>
      </c>
      <c r="AB39" s="31"/>
      <c r="AC39" s="31">
        <f t="shared" si="26"/>
        <v>30000</v>
      </c>
    </row>
    <row r="40" spans="1:29" s="10" customFormat="1" ht="19.5" customHeight="1">
      <c r="A40" s="24"/>
      <c r="B40" s="32"/>
      <c r="C40" s="35">
        <v>4260</v>
      </c>
      <c r="D40" s="17" t="s">
        <v>51</v>
      </c>
      <c r="E40" s="31">
        <v>16000</v>
      </c>
      <c r="F40" s="31">
        <v>29000</v>
      </c>
      <c r="G40" s="31">
        <f t="shared" si="18"/>
        <v>45000</v>
      </c>
      <c r="H40" s="31"/>
      <c r="I40" s="31">
        <f t="shared" si="19"/>
        <v>45000</v>
      </c>
      <c r="J40" s="31"/>
      <c r="K40" s="31">
        <f t="shared" si="20"/>
        <v>45000</v>
      </c>
      <c r="L40" s="31"/>
      <c r="M40" s="31">
        <f t="shared" si="21"/>
        <v>45000</v>
      </c>
      <c r="N40" s="31">
        <v>17000</v>
      </c>
      <c r="O40" s="31">
        <f t="shared" si="22"/>
        <v>62000</v>
      </c>
      <c r="P40" s="31"/>
      <c r="Q40" s="31">
        <f t="shared" si="14"/>
        <v>62000</v>
      </c>
      <c r="R40" s="31"/>
      <c r="S40" s="31">
        <f t="shared" si="15"/>
        <v>62000</v>
      </c>
      <c r="T40" s="31"/>
      <c r="U40" s="31">
        <f t="shared" si="16"/>
        <v>62000</v>
      </c>
      <c r="V40" s="31"/>
      <c r="W40" s="31">
        <f t="shared" si="23"/>
        <v>62000</v>
      </c>
      <c r="X40" s="31"/>
      <c r="Y40" s="31">
        <f t="shared" si="24"/>
        <v>62000</v>
      </c>
      <c r="Z40" s="31">
        <v>-12000</v>
      </c>
      <c r="AA40" s="31">
        <f t="shared" si="25"/>
        <v>50000</v>
      </c>
      <c r="AB40" s="31"/>
      <c r="AC40" s="31">
        <f t="shared" si="26"/>
        <v>50000</v>
      </c>
    </row>
    <row r="41" spans="1:29" s="10" customFormat="1" ht="19.5" customHeight="1">
      <c r="A41" s="24"/>
      <c r="B41" s="32"/>
      <c r="C41" s="35">
        <v>4270</v>
      </c>
      <c r="D41" s="17" t="s">
        <v>38</v>
      </c>
      <c r="E41" s="31">
        <v>500000</v>
      </c>
      <c r="F41" s="31"/>
      <c r="G41" s="31">
        <f t="shared" si="18"/>
        <v>500000</v>
      </c>
      <c r="H41" s="31"/>
      <c r="I41" s="31">
        <f t="shared" si="19"/>
        <v>500000</v>
      </c>
      <c r="J41" s="31"/>
      <c r="K41" s="31">
        <f t="shared" si="20"/>
        <v>500000</v>
      </c>
      <c r="L41" s="31">
        <v>-30000</v>
      </c>
      <c r="M41" s="31">
        <f t="shared" si="21"/>
        <v>470000</v>
      </c>
      <c r="N41" s="31">
        <v>94564</v>
      </c>
      <c r="O41" s="31">
        <f t="shared" si="22"/>
        <v>564564</v>
      </c>
      <c r="P41" s="31">
        <v>80000</v>
      </c>
      <c r="Q41" s="31">
        <f t="shared" si="14"/>
        <v>644564</v>
      </c>
      <c r="R41" s="31"/>
      <c r="S41" s="31">
        <f t="shared" si="15"/>
        <v>644564</v>
      </c>
      <c r="T41" s="31"/>
      <c r="U41" s="31">
        <f t="shared" si="16"/>
        <v>644564</v>
      </c>
      <c r="V41" s="31"/>
      <c r="W41" s="31">
        <f t="shared" si="23"/>
        <v>644564</v>
      </c>
      <c r="X41" s="31"/>
      <c r="Y41" s="31">
        <f t="shared" si="24"/>
        <v>644564</v>
      </c>
      <c r="Z41" s="31">
        <v>45000</v>
      </c>
      <c r="AA41" s="31">
        <f t="shared" si="25"/>
        <v>689564</v>
      </c>
      <c r="AB41" s="31"/>
      <c r="AC41" s="31">
        <f t="shared" si="26"/>
        <v>689564</v>
      </c>
    </row>
    <row r="42" spans="1:29" s="10" customFormat="1" ht="19.5" customHeight="1">
      <c r="A42" s="24"/>
      <c r="B42" s="36"/>
      <c r="C42" s="24">
        <v>4300</v>
      </c>
      <c r="D42" s="17" t="s">
        <v>39</v>
      </c>
      <c r="E42" s="31">
        <v>658600</v>
      </c>
      <c r="F42" s="31">
        <v>23000</v>
      </c>
      <c r="G42" s="31">
        <f t="shared" si="18"/>
        <v>681600</v>
      </c>
      <c r="H42" s="31"/>
      <c r="I42" s="31">
        <f t="shared" si="19"/>
        <v>681600</v>
      </c>
      <c r="J42" s="31"/>
      <c r="K42" s="31">
        <f t="shared" si="20"/>
        <v>681600</v>
      </c>
      <c r="L42" s="31"/>
      <c r="M42" s="31">
        <f t="shared" si="21"/>
        <v>681600</v>
      </c>
      <c r="N42" s="31">
        <v>-324000</v>
      </c>
      <c r="O42" s="31">
        <f t="shared" si="22"/>
        <v>357600</v>
      </c>
      <c r="P42" s="31"/>
      <c r="Q42" s="31">
        <f t="shared" si="14"/>
        <v>357600</v>
      </c>
      <c r="R42" s="31">
        <v>-689</v>
      </c>
      <c r="S42" s="31">
        <f t="shared" si="15"/>
        <v>356911</v>
      </c>
      <c r="T42" s="31">
        <v>14000</v>
      </c>
      <c r="U42" s="31">
        <f t="shared" si="16"/>
        <v>370911</v>
      </c>
      <c r="V42" s="31"/>
      <c r="W42" s="31">
        <f t="shared" si="23"/>
        <v>370911</v>
      </c>
      <c r="X42" s="31"/>
      <c r="Y42" s="31">
        <f t="shared" si="24"/>
        <v>370911</v>
      </c>
      <c r="Z42" s="31">
        <v>55000</v>
      </c>
      <c r="AA42" s="31">
        <f t="shared" si="25"/>
        <v>425911</v>
      </c>
      <c r="AB42" s="31">
        <v>-6500</v>
      </c>
      <c r="AC42" s="31">
        <f t="shared" si="26"/>
        <v>419411</v>
      </c>
    </row>
    <row r="43" spans="1:29" s="10" customFormat="1" ht="22.5">
      <c r="A43" s="24"/>
      <c r="B43" s="36"/>
      <c r="C43" s="24">
        <v>4400</v>
      </c>
      <c r="D43" s="17" t="s">
        <v>130</v>
      </c>
      <c r="E43" s="31">
        <v>14400</v>
      </c>
      <c r="F43" s="31"/>
      <c r="G43" s="31">
        <f t="shared" si="18"/>
        <v>14400</v>
      </c>
      <c r="H43" s="31"/>
      <c r="I43" s="31">
        <f t="shared" si="19"/>
        <v>14400</v>
      </c>
      <c r="J43" s="31"/>
      <c r="K43" s="31">
        <f t="shared" si="20"/>
        <v>14400</v>
      </c>
      <c r="L43" s="31"/>
      <c r="M43" s="31">
        <f t="shared" si="21"/>
        <v>14400</v>
      </c>
      <c r="N43" s="31">
        <v>530436</v>
      </c>
      <c r="O43" s="31">
        <f t="shared" si="22"/>
        <v>544836</v>
      </c>
      <c r="P43" s="31"/>
      <c r="Q43" s="31">
        <f t="shared" si="14"/>
        <v>544836</v>
      </c>
      <c r="R43" s="31"/>
      <c r="S43" s="31">
        <f t="shared" si="15"/>
        <v>544836</v>
      </c>
      <c r="T43" s="31">
        <v>191164</v>
      </c>
      <c r="U43" s="31">
        <f t="shared" si="16"/>
        <v>736000</v>
      </c>
      <c r="V43" s="31"/>
      <c r="W43" s="31">
        <f t="shared" si="23"/>
        <v>736000</v>
      </c>
      <c r="X43" s="31"/>
      <c r="Y43" s="31">
        <f t="shared" si="24"/>
        <v>736000</v>
      </c>
      <c r="Z43" s="31">
        <v>-30000</v>
      </c>
      <c r="AA43" s="31">
        <f t="shared" si="25"/>
        <v>706000</v>
      </c>
      <c r="AB43" s="31"/>
      <c r="AC43" s="31">
        <f t="shared" si="26"/>
        <v>706000</v>
      </c>
    </row>
    <row r="44" spans="1:29" s="10" customFormat="1" ht="19.5" customHeight="1">
      <c r="A44" s="24"/>
      <c r="B44" s="36"/>
      <c r="C44" s="24">
        <v>4480</v>
      </c>
      <c r="D44" s="17" t="s">
        <v>12</v>
      </c>
      <c r="E44" s="31">
        <v>132</v>
      </c>
      <c r="F44" s="31"/>
      <c r="G44" s="31">
        <f t="shared" si="18"/>
        <v>132</v>
      </c>
      <c r="H44" s="31"/>
      <c r="I44" s="31">
        <f t="shared" si="19"/>
        <v>132</v>
      </c>
      <c r="J44" s="31"/>
      <c r="K44" s="31">
        <f t="shared" si="20"/>
        <v>132</v>
      </c>
      <c r="L44" s="31"/>
      <c r="M44" s="31">
        <f t="shared" si="21"/>
        <v>132</v>
      </c>
      <c r="N44" s="31"/>
      <c r="O44" s="31">
        <f t="shared" si="22"/>
        <v>132</v>
      </c>
      <c r="P44" s="31"/>
      <c r="Q44" s="31">
        <f t="shared" si="14"/>
        <v>132</v>
      </c>
      <c r="R44" s="31"/>
      <c r="S44" s="31">
        <f t="shared" si="15"/>
        <v>132</v>
      </c>
      <c r="T44" s="31"/>
      <c r="U44" s="31">
        <f t="shared" si="16"/>
        <v>132</v>
      </c>
      <c r="V44" s="31"/>
      <c r="W44" s="31">
        <f t="shared" si="23"/>
        <v>132</v>
      </c>
      <c r="X44" s="31"/>
      <c r="Y44" s="31">
        <f t="shared" si="24"/>
        <v>132</v>
      </c>
      <c r="Z44" s="31"/>
      <c r="AA44" s="31">
        <f t="shared" si="25"/>
        <v>132</v>
      </c>
      <c r="AB44" s="31"/>
      <c r="AC44" s="31">
        <f t="shared" si="26"/>
        <v>132</v>
      </c>
    </row>
    <row r="45" spans="1:29" s="10" customFormat="1" ht="21.75" customHeight="1">
      <c r="A45" s="24"/>
      <c r="B45" s="36">
        <v>70021</v>
      </c>
      <c r="C45" s="24"/>
      <c r="D45" s="17" t="s">
        <v>105</v>
      </c>
      <c r="E45" s="31">
        <f>SUM(E46:E49)</f>
        <v>375000</v>
      </c>
      <c r="F45" s="31">
        <f>SUM(F46:F49)</f>
        <v>0</v>
      </c>
      <c r="G45" s="31">
        <f t="shared" si="18"/>
        <v>375000</v>
      </c>
      <c r="H45" s="31">
        <f>SUM(H46:H49)</f>
        <v>0</v>
      </c>
      <c r="I45" s="31">
        <f t="shared" si="19"/>
        <v>375000</v>
      </c>
      <c r="J45" s="31">
        <f>SUM(J46:J49)</f>
        <v>0</v>
      </c>
      <c r="K45" s="31">
        <f t="shared" si="20"/>
        <v>375000</v>
      </c>
      <c r="L45" s="31">
        <f>SUM(L46:L49)</f>
        <v>0</v>
      </c>
      <c r="M45" s="31">
        <f t="shared" si="21"/>
        <v>375000</v>
      </c>
      <c r="N45" s="31">
        <f>SUM(N46:N49)</f>
        <v>-300000</v>
      </c>
      <c r="O45" s="31">
        <f t="shared" si="22"/>
        <v>75000</v>
      </c>
      <c r="P45" s="31">
        <f>SUM(P46:P49)</f>
        <v>0</v>
      </c>
      <c r="Q45" s="31">
        <f t="shared" si="14"/>
        <v>75000</v>
      </c>
      <c r="R45" s="31">
        <f>SUM(R46:R49)</f>
        <v>0</v>
      </c>
      <c r="S45" s="31">
        <f t="shared" si="15"/>
        <v>75000</v>
      </c>
      <c r="T45" s="31">
        <f>SUM(T46:T49)</f>
        <v>0</v>
      </c>
      <c r="U45" s="31">
        <f t="shared" si="16"/>
        <v>75000</v>
      </c>
      <c r="V45" s="31">
        <f>SUM(V46:V49)</f>
        <v>583571</v>
      </c>
      <c r="W45" s="31">
        <f t="shared" si="23"/>
        <v>658571</v>
      </c>
      <c r="X45" s="31">
        <f>SUM(X46:X49)</f>
        <v>0</v>
      </c>
      <c r="Y45" s="31">
        <f t="shared" si="24"/>
        <v>658571</v>
      </c>
      <c r="Z45" s="31">
        <f>SUM(Z46:Z49)</f>
        <v>84571</v>
      </c>
      <c r="AA45" s="31">
        <f t="shared" si="25"/>
        <v>743142</v>
      </c>
      <c r="AB45" s="31">
        <f>SUM(AB46:AB49)</f>
        <v>0</v>
      </c>
      <c r="AC45" s="31">
        <f t="shared" si="26"/>
        <v>743142</v>
      </c>
    </row>
    <row r="46" spans="1:29" s="10" customFormat="1" ht="19.5" customHeight="1">
      <c r="A46" s="24"/>
      <c r="B46" s="36"/>
      <c r="C46" s="24">
        <v>4270</v>
      </c>
      <c r="D46" s="17" t="s">
        <v>38</v>
      </c>
      <c r="E46" s="31">
        <v>300000</v>
      </c>
      <c r="F46" s="31"/>
      <c r="G46" s="31">
        <f t="shared" si="18"/>
        <v>300000</v>
      </c>
      <c r="H46" s="31"/>
      <c r="I46" s="31">
        <f t="shared" si="19"/>
        <v>300000</v>
      </c>
      <c r="J46" s="31"/>
      <c r="K46" s="31">
        <f t="shared" si="20"/>
        <v>300000</v>
      </c>
      <c r="L46" s="31"/>
      <c r="M46" s="31">
        <f t="shared" si="21"/>
        <v>300000</v>
      </c>
      <c r="N46" s="31">
        <v>-300000</v>
      </c>
      <c r="O46" s="31">
        <f t="shared" si="22"/>
        <v>0</v>
      </c>
      <c r="P46" s="31"/>
      <c r="Q46" s="31">
        <f t="shared" si="14"/>
        <v>0</v>
      </c>
      <c r="R46" s="31"/>
      <c r="S46" s="31">
        <f t="shared" si="15"/>
        <v>0</v>
      </c>
      <c r="T46" s="31"/>
      <c r="U46" s="31">
        <f t="shared" si="16"/>
        <v>0</v>
      </c>
      <c r="V46" s="31"/>
      <c r="W46" s="31">
        <f t="shared" si="23"/>
        <v>0</v>
      </c>
      <c r="X46" s="31"/>
      <c r="Y46" s="31">
        <f t="shared" si="24"/>
        <v>0</v>
      </c>
      <c r="Z46" s="31"/>
      <c r="AA46" s="31">
        <f t="shared" si="25"/>
        <v>0</v>
      </c>
      <c r="AB46" s="31"/>
      <c r="AC46" s="31">
        <f t="shared" si="26"/>
        <v>0</v>
      </c>
    </row>
    <row r="47" spans="1:29" s="10" customFormat="1" ht="19.5" customHeight="1">
      <c r="A47" s="24"/>
      <c r="B47" s="36"/>
      <c r="C47" s="24">
        <v>4150</v>
      </c>
      <c r="D47" s="17" t="s">
        <v>175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>
        <v>0</v>
      </c>
      <c r="V47" s="31">
        <v>406598</v>
      </c>
      <c r="W47" s="31">
        <f t="shared" si="23"/>
        <v>406598</v>
      </c>
      <c r="X47" s="31"/>
      <c r="Y47" s="31">
        <f t="shared" si="24"/>
        <v>406598</v>
      </c>
      <c r="Z47" s="31"/>
      <c r="AA47" s="31">
        <f t="shared" si="25"/>
        <v>406598</v>
      </c>
      <c r="AB47" s="31"/>
      <c r="AC47" s="31">
        <f t="shared" si="26"/>
        <v>406598</v>
      </c>
    </row>
    <row r="48" spans="1:29" s="10" customFormat="1" ht="19.5" customHeight="1">
      <c r="A48" s="24"/>
      <c r="B48" s="36"/>
      <c r="C48" s="24">
        <v>4300</v>
      </c>
      <c r="D48" s="17" t="s">
        <v>39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>
        <v>0</v>
      </c>
      <c r="V48" s="31">
        <v>176973</v>
      </c>
      <c r="W48" s="31">
        <f t="shared" si="23"/>
        <v>176973</v>
      </c>
      <c r="X48" s="31"/>
      <c r="Y48" s="31">
        <f t="shared" si="24"/>
        <v>176973</v>
      </c>
      <c r="Z48" s="31">
        <v>84571</v>
      </c>
      <c r="AA48" s="31">
        <f t="shared" si="25"/>
        <v>261544</v>
      </c>
      <c r="AB48" s="31"/>
      <c r="AC48" s="31">
        <f t="shared" si="26"/>
        <v>261544</v>
      </c>
    </row>
    <row r="49" spans="1:29" s="10" customFormat="1" ht="56.25">
      <c r="A49" s="24"/>
      <c r="B49" s="36"/>
      <c r="C49" s="24">
        <v>6010</v>
      </c>
      <c r="D49" s="17" t="s">
        <v>119</v>
      </c>
      <c r="E49" s="31">
        <v>75000</v>
      </c>
      <c r="F49" s="31"/>
      <c r="G49" s="31">
        <f t="shared" si="18"/>
        <v>75000</v>
      </c>
      <c r="H49" s="31"/>
      <c r="I49" s="31">
        <f t="shared" si="19"/>
        <v>75000</v>
      </c>
      <c r="J49" s="31"/>
      <c r="K49" s="31">
        <f t="shared" si="20"/>
        <v>75000</v>
      </c>
      <c r="L49" s="31"/>
      <c r="M49" s="31">
        <f t="shared" si="21"/>
        <v>75000</v>
      </c>
      <c r="N49" s="31"/>
      <c r="O49" s="31">
        <f t="shared" si="22"/>
        <v>75000</v>
      </c>
      <c r="P49" s="31"/>
      <c r="Q49" s="31">
        <f t="shared" si="14"/>
        <v>75000</v>
      </c>
      <c r="R49" s="31"/>
      <c r="S49" s="31">
        <f t="shared" si="15"/>
        <v>75000</v>
      </c>
      <c r="T49" s="31"/>
      <c r="U49" s="31">
        <f t="shared" si="16"/>
        <v>75000</v>
      </c>
      <c r="V49" s="31"/>
      <c r="W49" s="31">
        <f t="shared" si="23"/>
        <v>75000</v>
      </c>
      <c r="X49" s="31"/>
      <c r="Y49" s="31">
        <f t="shared" si="24"/>
        <v>75000</v>
      </c>
      <c r="Z49" s="31"/>
      <c r="AA49" s="31">
        <f t="shared" si="25"/>
        <v>75000</v>
      </c>
      <c r="AB49" s="31"/>
      <c r="AC49" s="31">
        <f t="shared" si="26"/>
        <v>75000</v>
      </c>
    </row>
    <row r="50" spans="1:29" s="10" customFormat="1" ht="19.5" customHeight="1">
      <c r="A50" s="24"/>
      <c r="B50" s="32">
        <v>70095</v>
      </c>
      <c r="C50" s="35"/>
      <c r="D50" s="17" t="s">
        <v>6</v>
      </c>
      <c r="E50" s="31">
        <f>SUM(E51:E56)</f>
        <v>600960</v>
      </c>
      <c r="F50" s="31">
        <f>SUM(F51:F56)</f>
        <v>0</v>
      </c>
      <c r="G50" s="31">
        <f t="shared" si="18"/>
        <v>600960</v>
      </c>
      <c r="H50" s="31">
        <f>SUM(H51:H56)</f>
        <v>0</v>
      </c>
      <c r="I50" s="31">
        <f t="shared" si="19"/>
        <v>600960</v>
      </c>
      <c r="J50" s="31">
        <f>SUM(J51:J56)</f>
        <v>0</v>
      </c>
      <c r="K50" s="31">
        <f t="shared" si="20"/>
        <v>600960</v>
      </c>
      <c r="L50" s="31">
        <f>SUM(L51:L56)</f>
        <v>0</v>
      </c>
      <c r="M50" s="31">
        <f t="shared" si="21"/>
        <v>600960</v>
      </c>
      <c r="N50" s="31">
        <f>SUM(N51:N56)</f>
        <v>3621</v>
      </c>
      <c r="O50" s="31">
        <f t="shared" si="22"/>
        <v>604581</v>
      </c>
      <c r="P50" s="31">
        <f>SUM(P51:P56)</f>
        <v>400000</v>
      </c>
      <c r="Q50" s="31">
        <f t="shared" si="14"/>
        <v>1004581</v>
      </c>
      <c r="R50" s="31">
        <f>SUM(R51:R56)</f>
        <v>0</v>
      </c>
      <c r="S50" s="31">
        <f t="shared" si="15"/>
        <v>1004581</v>
      </c>
      <c r="T50" s="31">
        <f>SUM(T51:T56)</f>
        <v>2500</v>
      </c>
      <c r="U50" s="31">
        <f t="shared" si="16"/>
        <v>1007081</v>
      </c>
      <c r="V50" s="31">
        <f>SUM(V51:V56)</f>
        <v>5</v>
      </c>
      <c r="W50" s="31">
        <f t="shared" si="23"/>
        <v>1007086</v>
      </c>
      <c r="X50" s="31">
        <f>SUM(X51:X56)</f>
        <v>0</v>
      </c>
      <c r="Y50" s="31">
        <f t="shared" si="24"/>
        <v>1007086</v>
      </c>
      <c r="Z50" s="31">
        <f>SUM(Z51:Z56)</f>
        <v>0</v>
      </c>
      <c r="AA50" s="31">
        <f t="shared" si="25"/>
        <v>1007086</v>
      </c>
      <c r="AB50" s="31">
        <f>SUM(AB51:AB56)</f>
        <v>0</v>
      </c>
      <c r="AC50" s="31">
        <f t="shared" si="26"/>
        <v>1007086</v>
      </c>
    </row>
    <row r="51" spans="1:29" s="10" customFormat="1" ht="19.5" customHeight="1">
      <c r="A51" s="24"/>
      <c r="B51" s="32"/>
      <c r="C51" s="35">
        <v>4260</v>
      </c>
      <c r="D51" s="17" t="s">
        <v>51</v>
      </c>
      <c r="E51" s="31">
        <v>400</v>
      </c>
      <c r="F51" s="31"/>
      <c r="G51" s="31">
        <f t="shared" si="18"/>
        <v>400</v>
      </c>
      <c r="H51" s="31"/>
      <c r="I51" s="31">
        <f t="shared" si="19"/>
        <v>400</v>
      </c>
      <c r="J51" s="31"/>
      <c r="K51" s="31">
        <f t="shared" si="20"/>
        <v>400</v>
      </c>
      <c r="L51" s="31"/>
      <c r="M51" s="31">
        <f t="shared" si="21"/>
        <v>400</v>
      </c>
      <c r="N51" s="31"/>
      <c r="O51" s="31">
        <f t="shared" si="22"/>
        <v>400</v>
      </c>
      <c r="P51" s="31"/>
      <c r="Q51" s="31">
        <f t="shared" si="14"/>
        <v>400</v>
      </c>
      <c r="R51" s="31">
        <v>-5</v>
      </c>
      <c r="S51" s="31">
        <f t="shared" si="15"/>
        <v>395</v>
      </c>
      <c r="T51" s="31"/>
      <c r="U51" s="31">
        <f t="shared" si="16"/>
        <v>395</v>
      </c>
      <c r="V51" s="31">
        <v>5</v>
      </c>
      <c r="W51" s="31">
        <f t="shared" si="23"/>
        <v>400</v>
      </c>
      <c r="X51" s="31"/>
      <c r="Y51" s="31">
        <f t="shared" si="24"/>
        <v>400</v>
      </c>
      <c r="Z51" s="31"/>
      <c r="AA51" s="31">
        <f t="shared" si="25"/>
        <v>400</v>
      </c>
      <c r="AB51" s="31"/>
      <c r="AC51" s="31">
        <f t="shared" si="26"/>
        <v>400</v>
      </c>
    </row>
    <row r="52" spans="1:29" s="10" customFormat="1" ht="19.5" customHeight="1">
      <c r="A52" s="24"/>
      <c r="B52" s="32"/>
      <c r="C52" s="35">
        <v>4270</v>
      </c>
      <c r="D52" s="17" t="s">
        <v>38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>
        <v>0</v>
      </c>
      <c r="T52" s="31">
        <v>1500</v>
      </c>
      <c r="U52" s="31">
        <f t="shared" si="16"/>
        <v>1500</v>
      </c>
      <c r="V52" s="31"/>
      <c r="W52" s="31">
        <f t="shared" si="23"/>
        <v>1500</v>
      </c>
      <c r="X52" s="31"/>
      <c r="Y52" s="31">
        <f t="shared" si="24"/>
        <v>1500</v>
      </c>
      <c r="Z52" s="31"/>
      <c r="AA52" s="31">
        <f t="shared" si="25"/>
        <v>1500</v>
      </c>
      <c r="AB52" s="31"/>
      <c r="AC52" s="31">
        <f t="shared" si="26"/>
        <v>1500</v>
      </c>
    </row>
    <row r="53" spans="1:29" s="10" customFormat="1" ht="19.5" customHeight="1">
      <c r="A53" s="24"/>
      <c r="B53" s="32"/>
      <c r="C53" s="35">
        <v>4300</v>
      </c>
      <c r="D53" s="17" t="s">
        <v>39</v>
      </c>
      <c r="E53" s="31">
        <v>60</v>
      </c>
      <c r="F53" s="31"/>
      <c r="G53" s="31">
        <f t="shared" si="18"/>
        <v>60</v>
      </c>
      <c r="H53" s="31"/>
      <c r="I53" s="31">
        <f t="shared" si="19"/>
        <v>60</v>
      </c>
      <c r="J53" s="31"/>
      <c r="K53" s="31">
        <f t="shared" si="20"/>
        <v>60</v>
      </c>
      <c r="L53" s="31"/>
      <c r="M53" s="31">
        <f t="shared" si="21"/>
        <v>60</v>
      </c>
      <c r="N53" s="31"/>
      <c r="O53" s="31">
        <f t="shared" si="22"/>
        <v>60</v>
      </c>
      <c r="P53" s="31"/>
      <c r="Q53" s="31">
        <f t="shared" si="14"/>
        <v>60</v>
      </c>
      <c r="R53" s="31">
        <v>5</v>
      </c>
      <c r="S53" s="31">
        <f t="shared" si="15"/>
        <v>65</v>
      </c>
      <c r="T53" s="31"/>
      <c r="U53" s="31">
        <f t="shared" si="16"/>
        <v>65</v>
      </c>
      <c r="V53" s="31"/>
      <c r="W53" s="31">
        <f t="shared" si="23"/>
        <v>65</v>
      </c>
      <c r="X53" s="31"/>
      <c r="Y53" s="31">
        <f t="shared" si="24"/>
        <v>65</v>
      </c>
      <c r="Z53" s="31"/>
      <c r="AA53" s="31">
        <f t="shared" si="25"/>
        <v>65</v>
      </c>
      <c r="AB53" s="31"/>
      <c r="AC53" s="31">
        <f t="shared" si="26"/>
        <v>65</v>
      </c>
    </row>
    <row r="54" spans="1:29" s="10" customFormat="1" ht="22.5">
      <c r="A54" s="24"/>
      <c r="B54" s="32"/>
      <c r="C54" s="35">
        <v>4590</v>
      </c>
      <c r="D54" s="17" t="s">
        <v>152</v>
      </c>
      <c r="E54" s="31"/>
      <c r="F54" s="31"/>
      <c r="G54" s="31"/>
      <c r="H54" s="31"/>
      <c r="I54" s="31"/>
      <c r="J54" s="31"/>
      <c r="K54" s="31"/>
      <c r="L54" s="31"/>
      <c r="M54" s="31">
        <v>0</v>
      </c>
      <c r="N54" s="31">
        <v>3621</v>
      </c>
      <c r="O54" s="31">
        <f t="shared" si="22"/>
        <v>3621</v>
      </c>
      <c r="P54" s="31"/>
      <c r="Q54" s="31">
        <f t="shared" si="14"/>
        <v>3621</v>
      </c>
      <c r="R54" s="31"/>
      <c r="S54" s="31">
        <f t="shared" si="15"/>
        <v>3621</v>
      </c>
      <c r="T54" s="31">
        <v>1500</v>
      </c>
      <c r="U54" s="31">
        <f t="shared" si="16"/>
        <v>5121</v>
      </c>
      <c r="V54" s="31"/>
      <c r="W54" s="31">
        <f t="shared" si="23"/>
        <v>5121</v>
      </c>
      <c r="X54" s="31"/>
      <c r="Y54" s="31">
        <f t="shared" si="24"/>
        <v>5121</v>
      </c>
      <c r="Z54" s="31"/>
      <c r="AA54" s="31">
        <f t="shared" si="25"/>
        <v>5121</v>
      </c>
      <c r="AB54" s="31"/>
      <c r="AC54" s="31">
        <f t="shared" si="26"/>
        <v>5121</v>
      </c>
    </row>
    <row r="55" spans="1:29" s="10" customFormat="1" ht="19.5" customHeight="1">
      <c r="A55" s="24"/>
      <c r="B55" s="32"/>
      <c r="C55" s="24">
        <v>6050</v>
      </c>
      <c r="D55" s="17" t="s">
        <v>33</v>
      </c>
      <c r="E55" s="31">
        <v>350500</v>
      </c>
      <c r="F55" s="31"/>
      <c r="G55" s="31">
        <f aca="true" t="shared" si="27" ref="G55:G60">SUM(E55:F55)</f>
        <v>350500</v>
      </c>
      <c r="H55" s="31"/>
      <c r="I55" s="31">
        <f aca="true" t="shared" si="28" ref="I55:I60">SUM(G55:H55)</f>
        <v>350500</v>
      </c>
      <c r="J55" s="31"/>
      <c r="K55" s="31">
        <f aca="true" t="shared" si="29" ref="K55:K60">SUM(I55:J55)</f>
        <v>350500</v>
      </c>
      <c r="L55" s="31"/>
      <c r="M55" s="31">
        <f aca="true" t="shared" si="30" ref="M55:M60">SUM(K55:L55)</f>
        <v>350500</v>
      </c>
      <c r="N55" s="31"/>
      <c r="O55" s="31">
        <f t="shared" si="22"/>
        <v>350500</v>
      </c>
      <c r="P55" s="31">
        <v>400000</v>
      </c>
      <c r="Q55" s="31">
        <f t="shared" si="14"/>
        <v>750500</v>
      </c>
      <c r="R55" s="31"/>
      <c r="S55" s="31">
        <f t="shared" si="15"/>
        <v>750500</v>
      </c>
      <c r="T55" s="31">
        <v>-500</v>
      </c>
      <c r="U55" s="31">
        <f t="shared" si="16"/>
        <v>750000</v>
      </c>
      <c r="V55" s="31"/>
      <c r="W55" s="31">
        <f t="shared" si="23"/>
        <v>750000</v>
      </c>
      <c r="X55" s="31"/>
      <c r="Y55" s="31">
        <f t="shared" si="24"/>
        <v>750000</v>
      </c>
      <c r="Z55" s="31"/>
      <c r="AA55" s="31">
        <f t="shared" si="25"/>
        <v>750000</v>
      </c>
      <c r="AB55" s="31"/>
      <c r="AC55" s="31">
        <f t="shared" si="26"/>
        <v>750000</v>
      </c>
    </row>
    <row r="56" spans="1:29" s="10" customFormat="1" ht="22.5">
      <c r="A56" s="24"/>
      <c r="B56" s="32"/>
      <c r="C56" s="24">
        <v>6060</v>
      </c>
      <c r="D56" s="17" t="s">
        <v>52</v>
      </c>
      <c r="E56" s="31">
        <v>250000</v>
      </c>
      <c r="F56" s="31"/>
      <c r="G56" s="31">
        <f t="shared" si="27"/>
        <v>250000</v>
      </c>
      <c r="H56" s="31"/>
      <c r="I56" s="31">
        <f t="shared" si="28"/>
        <v>250000</v>
      </c>
      <c r="J56" s="31"/>
      <c r="K56" s="31">
        <f t="shared" si="29"/>
        <v>250000</v>
      </c>
      <c r="L56" s="31"/>
      <c r="M56" s="31">
        <f t="shared" si="30"/>
        <v>250000</v>
      </c>
      <c r="N56" s="31"/>
      <c r="O56" s="31">
        <f t="shared" si="22"/>
        <v>250000</v>
      </c>
      <c r="P56" s="31"/>
      <c r="Q56" s="31">
        <f t="shared" si="14"/>
        <v>250000</v>
      </c>
      <c r="R56" s="31"/>
      <c r="S56" s="31">
        <f t="shared" si="15"/>
        <v>250000</v>
      </c>
      <c r="T56" s="31"/>
      <c r="U56" s="31">
        <f t="shared" si="16"/>
        <v>250000</v>
      </c>
      <c r="V56" s="31"/>
      <c r="W56" s="31">
        <f t="shared" si="23"/>
        <v>250000</v>
      </c>
      <c r="X56" s="31"/>
      <c r="Y56" s="31">
        <f t="shared" si="24"/>
        <v>250000</v>
      </c>
      <c r="Z56" s="31"/>
      <c r="AA56" s="31">
        <f t="shared" si="25"/>
        <v>250000</v>
      </c>
      <c r="AB56" s="31"/>
      <c r="AC56" s="31">
        <f t="shared" si="26"/>
        <v>250000</v>
      </c>
    </row>
    <row r="57" spans="1:29" s="1" customFormat="1" ht="19.5" customHeight="1">
      <c r="A57" s="12" t="s">
        <v>10</v>
      </c>
      <c r="B57" s="13"/>
      <c r="C57" s="14"/>
      <c r="D57" s="15" t="s">
        <v>40</v>
      </c>
      <c r="E57" s="16">
        <f>SUM(E58,E61)</f>
        <v>256500</v>
      </c>
      <c r="F57" s="16">
        <f>SUM(F58,F61)</f>
        <v>0</v>
      </c>
      <c r="G57" s="16">
        <f t="shared" si="27"/>
        <v>256500</v>
      </c>
      <c r="H57" s="16">
        <f>SUM(H58,H61)</f>
        <v>0</v>
      </c>
      <c r="I57" s="16">
        <f t="shared" si="28"/>
        <v>256500</v>
      </c>
      <c r="J57" s="16">
        <f>SUM(J58,J61)</f>
        <v>0</v>
      </c>
      <c r="K57" s="16">
        <f t="shared" si="29"/>
        <v>256500</v>
      </c>
      <c r="L57" s="16">
        <f>SUM(L58,L61)</f>
        <v>6120</v>
      </c>
      <c r="M57" s="16">
        <f t="shared" si="30"/>
        <v>262620</v>
      </c>
      <c r="N57" s="16">
        <f>SUM(N58,N61)</f>
        <v>0</v>
      </c>
      <c r="O57" s="16">
        <f t="shared" si="22"/>
        <v>262620</v>
      </c>
      <c r="P57" s="16">
        <f>SUM(P58,P61)</f>
        <v>0</v>
      </c>
      <c r="Q57" s="16">
        <f t="shared" si="14"/>
        <v>262620</v>
      </c>
      <c r="R57" s="16">
        <f>SUM(R58,R61)</f>
        <v>0</v>
      </c>
      <c r="S57" s="16">
        <f t="shared" si="15"/>
        <v>262620</v>
      </c>
      <c r="T57" s="16">
        <f>SUM(T58,T61)</f>
        <v>0</v>
      </c>
      <c r="U57" s="16">
        <f t="shared" si="16"/>
        <v>262620</v>
      </c>
      <c r="V57" s="16">
        <f>SUM(V58,V61)</f>
        <v>-42000</v>
      </c>
      <c r="W57" s="16">
        <f t="shared" si="23"/>
        <v>220620</v>
      </c>
      <c r="X57" s="16">
        <f>SUM(X58,X61)</f>
        <v>0</v>
      </c>
      <c r="Y57" s="16">
        <f t="shared" si="24"/>
        <v>220620</v>
      </c>
      <c r="Z57" s="16">
        <f>SUM(Z58,Z61)</f>
        <v>3000</v>
      </c>
      <c r="AA57" s="16">
        <f t="shared" si="25"/>
        <v>223620</v>
      </c>
      <c r="AB57" s="16">
        <f>SUM(AB58,AB61)</f>
        <v>0</v>
      </c>
      <c r="AC57" s="16">
        <f t="shared" si="26"/>
        <v>223620</v>
      </c>
    </row>
    <row r="58" spans="1:29" s="10" customFormat="1" ht="24.75" customHeight="1">
      <c r="A58" s="24"/>
      <c r="B58" s="32" t="s">
        <v>41</v>
      </c>
      <c r="C58" s="35"/>
      <c r="D58" s="17" t="s">
        <v>42</v>
      </c>
      <c r="E58" s="31">
        <f>SUM(E59:E60)</f>
        <v>250000</v>
      </c>
      <c r="F58" s="31">
        <f>SUM(F59:F60)</f>
        <v>0</v>
      </c>
      <c r="G58" s="31">
        <f t="shared" si="27"/>
        <v>250000</v>
      </c>
      <c r="H58" s="31">
        <f>SUM(H59:H60)</f>
        <v>0</v>
      </c>
      <c r="I58" s="31">
        <f t="shared" si="28"/>
        <v>250000</v>
      </c>
      <c r="J58" s="31">
        <f>SUM(J59:J60)</f>
        <v>0</v>
      </c>
      <c r="K58" s="31">
        <f t="shared" si="29"/>
        <v>250000</v>
      </c>
      <c r="L58" s="31">
        <f>SUM(L59:L60)</f>
        <v>0</v>
      </c>
      <c r="M58" s="31">
        <f t="shared" si="30"/>
        <v>250000</v>
      </c>
      <c r="N58" s="31">
        <f>SUM(N59:N60)</f>
        <v>0</v>
      </c>
      <c r="O58" s="31">
        <f t="shared" si="22"/>
        <v>250000</v>
      </c>
      <c r="P58" s="31">
        <f>SUM(P59:P60)</f>
        <v>0</v>
      </c>
      <c r="Q58" s="31">
        <f t="shared" si="14"/>
        <v>250000</v>
      </c>
      <c r="R58" s="31">
        <f>SUM(R59:R60)</f>
        <v>0</v>
      </c>
      <c r="S58" s="31">
        <f t="shared" si="15"/>
        <v>250000</v>
      </c>
      <c r="T58" s="31">
        <f>SUM(T59:T60)</f>
        <v>0</v>
      </c>
      <c r="U58" s="31">
        <f t="shared" si="16"/>
        <v>250000</v>
      </c>
      <c r="V58" s="31">
        <f>SUM(V59:V60)</f>
        <v>-40000</v>
      </c>
      <c r="W58" s="31">
        <f t="shared" si="23"/>
        <v>210000</v>
      </c>
      <c r="X58" s="31">
        <f>SUM(X59:X60)</f>
        <v>0</v>
      </c>
      <c r="Y58" s="31">
        <f t="shared" si="24"/>
        <v>210000</v>
      </c>
      <c r="Z58" s="31">
        <f>SUM(Z59:Z60)</f>
        <v>0</v>
      </c>
      <c r="AA58" s="31">
        <f t="shared" si="25"/>
        <v>210000</v>
      </c>
      <c r="AB58" s="31">
        <f>SUM(AB59:AB60)</f>
        <v>0</v>
      </c>
      <c r="AC58" s="31">
        <f t="shared" si="26"/>
        <v>210000</v>
      </c>
    </row>
    <row r="59" spans="1:29" s="10" customFormat="1" ht="21" customHeight="1">
      <c r="A59" s="24"/>
      <c r="B59" s="32"/>
      <c r="C59" s="35">
        <v>4170</v>
      </c>
      <c r="D59" s="17" t="s">
        <v>110</v>
      </c>
      <c r="E59" s="31">
        <v>0</v>
      </c>
      <c r="F59" s="31">
        <v>3000</v>
      </c>
      <c r="G59" s="31">
        <f t="shared" si="27"/>
        <v>3000</v>
      </c>
      <c r="H59" s="31"/>
      <c r="I59" s="31">
        <f t="shared" si="28"/>
        <v>3000</v>
      </c>
      <c r="J59" s="31"/>
      <c r="K59" s="31">
        <f t="shared" si="29"/>
        <v>3000</v>
      </c>
      <c r="L59" s="31"/>
      <c r="M59" s="31">
        <f t="shared" si="30"/>
        <v>3000</v>
      </c>
      <c r="N59" s="31"/>
      <c r="O59" s="31">
        <f t="shared" si="22"/>
        <v>3000</v>
      </c>
      <c r="P59" s="31"/>
      <c r="Q59" s="31">
        <f t="shared" si="14"/>
        <v>3000</v>
      </c>
      <c r="R59" s="31"/>
      <c r="S59" s="31">
        <f t="shared" si="15"/>
        <v>3000</v>
      </c>
      <c r="T59" s="31"/>
      <c r="U59" s="31">
        <f t="shared" si="16"/>
        <v>3000</v>
      </c>
      <c r="V59" s="31"/>
      <c r="W59" s="31">
        <f t="shared" si="23"/>
        <v>3000</v>
      </c>
      <c r="X59" s="31"/>
      <c r="Y59" s="31">
        <f t="shared" si="24"/>
        <v>3000</v>
      </c>
      <c r="Z59" s="31"/>
      <c r="AA59" s="31">
        <f t="shared" si="25"/>
        <v>3000</v>
      </c>
      <c r="AB59" s="31"/>
      <c r="AC59" s="31">
        <f t="shared" si="26"/>
        <v>3000</v>
      </c>
    </row>
    <row r="60" spans="1:29" s="10" customFormat="1" ht="21" customHeight="1">
      <c r="A60" s="24"/>
      <c r="B60" s="32"/>
      <c r="C60" s="24">
        <v>4300</v>
      </c>
      <c r="D60" s="17" t="s">
        <v>39</v>
      </c>
      <c r="E60" s="31">
        <v>250000</v>
      </c>
      <c r="F60" s="31">
        <v>-3000</v>
      </c>
      <c r="G60" s="31">
        <f t="shared" si="27"/>
        <v>247000</v>
      </c>
      <c r="H60" s="31"/>
      <c r="I60" s="31">
        <f t="shared" si="28"/>
        <v>247000</v>
      </c>
      <c r="J60" s="31"/>
      <c r="K60" s="31">
        <f t="shared" si="29"/>
        <v>247000</v>
      </c>
      <c r="L60" s="31"/>
      <c r="M60" s="31">
        <f t="shared" si="30"/>
        <v>247000</v>
      </c>
      <c r="N60" s="31"/>
      <c r="O60" s="31">
        <f t="shared" si="22"/>
        <v>247000</v>
      </c>
      <c r="P60" s="31"/>
      <c r="Q60" s="31">
        <f t="shared" si="14"/>
        <v>247000</v>
      </c>
      <c r="R60" s="31"/>
      <c r="S60" s="31">
        <f t="shared" si="15"/>
        <v>247000</v>
      </c>
      <c r="T60" s="31"/>
      <c r="U60" s="31">
        <f t="shared" si="16"/>
        <v>247000</v>
      </c>
      <c r="V60" s="31">
        <v>-40000</v>
      </c>
      <c r="W60" s="31">
        <f t="shared" si="23"/>
        <v>207000</v>
      </c>
      <c r="X60" s="31"/>
      <c r="Y60" s="31">
        <f t="shared" si="24"/>
        <v>207000</v>
      </c>
      <c r="Z60" s="31"/>
      <c r="AA60" s="31">
        <f t="shared" si="25"/>
        <v>207000</v>
      </c>
      <c r="AB60" s="31"/>
      <c r="AC60" s="31">
        <f t="shared" si="26"/>
        <v>207000</v>
      </c>
    </row>
    <row r="61" spans="1:29" s="10" customFormat="1" ht="19.5" customHeight="1">
      <c r="A61" s="24"/>
      <c r="B61" s="32">
        <v>71035</v>
      </c>
      <c r="C61" s="24"/>
      <c r="D61" s="17" t="s">
        <v>11</v>
      </c>
      <c r="E61" s="31">
        <f aca="true" t="shared" si="31" ref="E61:Q61">SUM(E62:E65)</f>
        <v>6500</v>
      </c>
      <c r="F61" s="31">
        <f t="shared" si="31"/>
        <v>0</v>
      </c>
      <c r="G61" s="31">
        <f t="shared" si="31"/>
        <v>6500</v>
      </c>
      <c r="H61" s="31">
        <f t="shared" si="31"/>
        <v>0</v>
      </c>
      <c r="I61" s="31">
        <f t="shared" si="31"/>
        <v>6500</v>
      </c>
      <c r="J61" s="31">
        <f t="shared" si="31"/>
        <v>0</v>
      </c>
      <c r="K61" s="31">
        <f t="shared" si="31"/>
        <v>6500</v>
      </c>
      <c r="L61" s="31">
        <f t="shared" si="31"/>
        <v>6120</v>
      </c>
      <c r="M61" s="31">
        <f t="shared" si="31"/>
        <v>12620</v>
      </c>
      <c r="N61" s="31">
        <f t="shared" si="31"/>
        <v>0</v>
      </c>
      <c r="O61" s="31">
        <f t="shared" si="31"/>
        <v>12620</v>
      </c>
      <c r="P61" s="31">
        <f t="shared" si="31"/>
        <v>0</v>
      </c>
      <c r="Q61" s="31">
        <f t="shared" si="31"/>
        <v>12620</v>
      </c>
      <c r="R61" s="31">
        <f aca="true" t="shared" si="32" ref="R61:W61">SUM(R62:R65)</f>
        <v>0</v>
      </c>
      <c r="S61" s="31">
        <f t="shared" si="32"/>
        <v>12620</v>
      </c>
      <c r="T61" s="31">
        <f t="shared" si="32"/>
        <v>0</v>
      </c>
      <c r="U61" s="31">
        <f t="shared" si="32"/>
        <v>12620</v>
      </c>
      <c r="V61" s="31">
        <f t="shared" si="32"/>
        <v>-2000</v>
      </c>
      <c r="W61" s="31">
        <f t="shared" si="32"/>
        <v>10620</v>
      </c>
      <c r="X61" s="31">
        <f aca="true" t="shared" si="33" ref="X61:AC61">SUM(X62:X65)</f>
        <v>0</v>
      </c>
      <c r="Y61" s="31">
        <f t="shared" si="33"/>
        <v>10620</v>
      </c>
      <c r="Z61" s="31">
        <f t="shared" si="33"/>
        <v>3000</v>
      </c>
      <c r="AA61" s="31">
        <f t="shared" si="33"/>
        <v>13620</v>
      </c>
      <c r="AB61" s="31">
        <f t="shared" si="33"/>
        <v>0</v>
      </c>
      <c r="AC61" s="31">
        <f t="shared" si="33"/>
        <v>13620</v>
      </c>
    </row>
    <row r="62" spans="1:29" s="10" customFormat="1" ht="19.5" customHeight="1">
      <c r="A62" s="24"/>
      <c r="B62" s="32"/>
      <c r="C62" s="24">
        <v>4260</v>
      </c>
      <c r="D62" s="17" t="s">
        <v>51</v>
      </c>
      <c r="E62" s="31">
        <v>2000</v>
      </c>
      <c r="F62" s="31"/>
      <c r="G62" s="31">
        <f aca="true" t="shared" si="34" ref="G62:G99">SUM(E62:F62)</f>
        <v>2000</v>
      </c>
      <c r="H62" s="31"/>
      <c r="I62" s="31">
        <f aca="true" t="shared" si="35" ref="I62:I99">SUM(G62:H62)</f>
        <v>2000</v>
      </c>
      <c r="J62" s="31"/>
      <c r="K62" s="31">
        <f aca="true" t="shared" si="36" ref="K62:K99">SUM(I62:J62)</f>
        <v>2000</v>
      </c>
      <c r="L62" s="31"/>
      <c r="M62" s="31">
        <f aca="true" t="shared" si="37" ref="M62:M99">SUM(K62:L62)</f>
        <v>2000</v>
      </c>
      <c r="N62" s="31"/>
      <c r="O62" s="31">
        <f aca="true" t="shared" si="38" ref="O62:O99">SUM(M62:N62)</f>
        <v>2000</v>
      </c>
      <c r="P62" s="31"/>
      <c r="Q62" s="31">
        <f aca="true" t="shared" si="39" ref="Q62:Q99">SUM(O62:P62)</f>
        <v>2000</v>
      </c>
      <c r="R62" s="31"/>
      <c r="S62" s="31">
        <f aca="true" t="shared" si="40" ref="S62:S99">SUM(Q62:R62)</f>
        <v>2000</v>
      </c>
      <c r="T62" s="31"/>
      <c r="U62" s="31">
        <f aca="true" t="shared" si="41" ref="U62:U99">SUM(S62:T62)</f>
        <v>2000</v>
      </c>
      <c r="V62" s="31">
        <v>-1000</v>
      </c>
      <c r="W62" s="31">
        <f aca="true" t="shared" si="42" ref="W62:W85">SUM(U62:V62)</f>
        <v>1000</v>
      </c>
      <c r="X62" s="31"/>
      <c r="Y62" s="31">
        <f aca="true" t="shared" si="43" ref="Y62:Y85">SUM(W62:X62)</f>
        <v>1000</v>
      </c>
      <c r="Z62" s="31"/>
      <c r="AA62" s="31">
        <f aca="true" t="shared" si="44" ref="AA62:AA85">SUM(Y62:Z62)</f>
        <v>1000</v>
      </c>
      <c r="AB62" s="31"/>
      <c r="AC62" s="31">
        <f aca="true" t="shared" si="45" ref="AC62:AC85">SUM(AA62:AB62)</f>
        <v>1000</v>
      </c>
    </row>
    <row r="63" spans="1:29" s="10" customFormat="1" ht="19.5" customHeight="1">
      <c r="A63" s="24"/>
      <c r="B63" s="32"/>
      <c r="C63" s="24">
        <v>4270</v>
      </c>
      <c r="D63" s="17" t="s">
        <v>38</v>
      </c>
      <c r="E63" s="31">
        <v>3000</v>
      </c>
      <c r="F63" s="31"/>
      <c r="G63" s="31">
        <f t="shared" si="34"/>
        <v>3000</v>
      </c>
      <c r="H63" s="31"/>
      <c r="I63" s="31">
        <f t="shared" si="35"/>
        <v>3000</v>
      </c>
      <c r="J63" s="31"/>
      <c r="K63" s="31">
        <f t="shared" si="36"/>
        <v>3000</v>
      </c>
      <c r="L63" s="31"/>
      <c r="M63" s="31">
        <f t="shared" si="37"/>
        <v>3000</v>
      </c>
      <c r="N63" s="31"/>
      <c r="O63" s="31">
        <f t="shared" si="38"/>
        <v>3000</v>
      </c>
      <c r="P63" s="31"/>
      <c r="Q63" s="31">
        <f t="shared" si="39"/>
        <v>3000</v>
      </c>
      <c r="R63" s="31"/>
      <c r="S63" s="31">
        <f t="shared" si="40"/>
        <v>3000</v>
      </c>
      <c r="T63" s="31"/>
      <c r="U63" s="31">
        <f t="shared" si="41"/>
        <v>3000</v>
      </c>
      <c r="V63" s="31">
        <v>-3000</v>
      </c>
      <c r="W63" s="31">
        <f t="shared" si="42"/>
        <v>0</v>
      </c>
      <c r="X63" s="31"/>
      <c r="Y63" s="31">
        <f t="shared" si="43"/>
        <v>0</v>
      </c>
      <c r="Z63" s="31"/>
      <c r="AA63" s="31">
        <f t="shared" si="44"/>
        <v>0</v>
      </c>
      <c r="AB63" s="31"/>
      <c r="AC63" s="31">
        <f t="shared" si="45"/>
        <v>0</v>
      </c>
    </row>
    <row r="64" spans="1:29" s="10" customFormat="1" ht="19.5" customHeight="1">
      <c r="A64" s="24"/>
      <c r="B64" s="32"/>
      <c r="C64" s="24">
        <v>4300</v>
      </c>
      <c r="D64" s="17" t="s">
        <v>39</v>
      </c>
      <c r="E64" s="31">
        <v>1500</v>
      </c>
      <c r="F64" s="31"/>
      <c r="G64" s="31">
        <f t="shared" si="34"/>
        <v>1500</v>
      </c>
      <c r="H64" s="31"/>
      <c r="I64" s="31">
        <f t="shared" si="35"/>
        <v>1500</v>
      </c>
      <c r="J64" s="31"/>
      <c r="K64" s="31">
        <f t="shared" si="36"/>
        <v>1500</v>
      </c>
      <c r="L64" s="31"/>
      <c r="M64" s="31">
        <f t="shared" si="37"/>
        <v>1500</v>
      </c>
      <c r="N64" s="31"/>
      <c r="O64" s="31">
        <f t="shared" si="38"/>
        <v>1500</v>
      </c>
      <c r="P64" s="31"/>
      <c r="Q64" s="31">
        <f t="shared" si="39"/>
        <v>1500</v>
      </c>
      <c r="R64" s="31"/>
      <c r="S64" s="31">
        <f t="shared" si="40"/>
        <v>1500</v>
      </c>
      <c r="T64" s="31"/>
      <c r="U64" s="31">
        <f t="shared" si="41"/>
        <v>1500</v>
      </c>
      <c r="V64" s="31">
        <v>2000</v>
      </c>
      <c r="W64" s="31">
        <f t="shared" si="42"/>
        <v>3500</v>
      </c>
      <c r="X64" s="31"/>
      <c r="Y64" s="31">
        <f t="shared" si="43"/>
        <v>3500</v>
      </c>
      <c r="Z64" s="31">
        <v>3000</v>
      </c>
      <c r="AA64" s="31">
        <f t="shared" si="44"/>
        <v>6500</v>
      </c>
      <c r="AB64" s="31"/>
      <c r="AC64" s="31">
        <f t="shared" si="45"/>
        <v>6500</v>
      </c>
    </row>
    <row r="65" spans="1:29" s="10" customFormat="1" ht="19.5" customHeight="1">
      <c r="A65" s="24"/>
      <c r="B65" s="32"/>
      <c r="C65" s="24">
        <v>6050</v>
      </c>
      <c r="D65" s="17" t="s">
        <v>33</v>
      </c>
      <c r="E65" s="31">
        <v>0</v>
      </c>
      <c r="F65" s="31"/>
      <c r="G65" s="31">
        <f t="shared" si="34"/>
        <v>0</v>
      </c>
      <c r="H65" s="31"/>
      <c r="I65" s="31">
        <f t="shared" si="35"/>
        <v>0</v>
      </c>
      <c r="J65" s="31"/>
      <c r="K65" s="31">
        <f t="shared" si="36"/>
        <v>0</v>
      </c>
      <c r="L65" s="31">
        <v>6120</v>
      </c>
      <c r="M65" s="31">
        <f t="shared" si="37"/>
        <v>6120</v>
      </c>
      <c r="N65" s="31"/>
      <c r="O65" s="31">
        <f t="shared" si="38"/>
        <v>6120</v>
      </c>
      <c r="P65" s="31"/>
      <c r="Q65" s="31">
        <f t="shared" si="39"/>
        <v>6120</v>
      </c>
      <c r="R65" s="31"/>
      <c r="S65" s="31">
        <f t="shared" si="40"/>
        <v>6120</v>
      </c>
      <c r="T65" s="31"/>
      <c r="U65" s="31">
        <f t="shared" si="41"/>
        <v>6120</v>
      </c>
      <c r="V65" s="31"/>
      <c r="W65" s="31">
        <f t="shared" si="42"/>
        <v>6120</v>
      </c>
      <c r="X65" s="31"/>
      <c r="Y65" s="31">
        <f t="shared" si="43"/>
        <v>6120</v>
      </c>
      <c r="Z65" s="31"/>
      <c r="AA65" s="31">
        <f t="shared" si="44"/>
        <v>6120</v>
      </c>
      <c r="AB65" s="31"/>
      <c r="AC65" s="31">
        <f t="shared" si="45"/>
        <v>6120</v>
      </c>
    </row>
    <row r="66" spans="1:29" s="1" customFormat="1" ht="19.5" customHeight="1">
      <c r="A66" s="12" t="s">
        <v>53</v>
      </c>
      <c r="B66" s="13"/>
      <c r="C66" s="14"/>
      <c r="D66" s="15" t="s">
        <v>54</v>
      </c>
      <c r="E66" s="16">
        <f>SUM(E67)</f>
        <v>425000</v>
      </c>
      <c r="F66" s="16">
        <f>SUM(F67)</f>
        <v>0</v>
      </c>
      <c r="G66" s="16">
        <f t="shared" si="34"/>
        <v>425000</v>
      </c>
      <c r="H66" s="16">
        <f>SUM(H67)</f>
        <v>0</v>
      </c>
      <c r="I66" s="16">
        <f t="shared" si="35"/>
        <v>425000</v>
      </c>
      <c r="J66" s="16">
        <f>SUM(J67)</f>
        <v>0</v>
      </c>
      <c r="K66" s="16">
        <f t="shared" si="36"/>
        <v>425000</v>
      </c>
      <c r="L66" s="16">
        <f>SUM(L67)</f>
        <v>0</v>
      </c>
      <c r="M66" s="16">
        <f t="shared" si="37"/>
        <v>425000</v>
      </c>
      <c r="N66" s="16">
        <f>SUM(N67)</f>
        <v>0</v>
      </c>
      <c r="O66" s="16">
        <f t="shared" si="38"/>
        <v>425000</v>
      </c>
      <c r="P66" s="16">
        <f>SUM(P67)</f>
        <v>0</v>
      </c>
      <c r="Q66" s="16">
        <f t="shared" si="39"/>
        <v>425000</v>
      </c>
      <c r="R66" s="16">
        <f>SUM(R67)</f>
        <v>0</v>
      </c>
      <c r="S66" s="16">
        <f t="shared" si="40"/>
        <v>425000</v>
      </c>
      <c r="T66" s="16">
        <f>SUM(T67)</f>
        <v>0</v>
      </c>
      <c r="U66" s="16">
        <f t="shared" si="41"/>
        <v>425000</v>
      </c>
      <c r="V66" s="16">
        <f>SUM(V67)</f>
        <v>0</v>
      </c>
      <c r="W66" s="16">
        <f t="shared" si="42"/>
        <v>425000</v>
      </c>
      <c r="X66" s="16">
        <f>SUM(X67)</f>
        <v>0</v>
      </c>
      <c r="Y66" s="16">
        <f t="shared" si="43"/>
        <v>425000</v>
      </c>
      <c r="Z66" s="16">
        <f>SUM(Z67)</f>
        <v>0</v>
      </c>
      <c r="AA66" s="16">
        <f t="shared" si="44"/>
        <v>425000</v>
      </c>
      <c r="AB66" s="16">
        <f>SUM(AB67)</f>
        <v>0</v>
      </c>
      <c r="AC66" s="16">
        <f t="shared" si="45"/>
        <v>425000</v>
      </c>
    </row>
    <row r="67" spans="1:29" s="10" customFormat="1" ht="33.75">
      <c r="A67" s="24"/>
      <c r="B67" s="32" t="s">
        <v>55</v>
      </c>
      <c r="C67" s="35"/>
      <c r="D67" s="17" t="s">
        <v>56</v>
      </c>
      <c r="E67" s="31">
        <f>SUM(E68:E68)</f>
        <v>425000</v>
      </c>
      <c r="F67" s="31">
        <f>SUM(F68:F68)</f>
        <v>0</v>
      </c>
      <c r="G67" s="31">
        <f t="shared" si="34"/>
        <v>425000</v>
      </c>
      <c r="H67" s="31">
        <f>SUM(H68:H68)</f>
        <v>0</v>
      </c>
      <c r="I67" s="31">
        <f t="shared" si="35"/>
        <v>425000</v>
      </c>
      <c r="J67" s="31">
        <f>SUM(J68:J68)</f>
        <v>0</v>
      </c>
      <c r="K67" s="31">
        <f t="shared" si="36"/>
        <v>425000</v>
      </c>
      <c r="L67" s="31">
        <f>SUM(L68:L68)</f>
        <v>0</v>
      </c>
      <c r="M67" s="31">
        <f t="shared" si="37"/>
        <v>425000</v>
      </c>
      <c r="N67" s="31">
        <f>SUM(N68:N68)</f>
        <v>0</v>
      </c>
      <c r="O67" s="31">
        <f t="shared" si="38"/>
        <v>425000</v>
      </c>
      <c r="P67" s="31">
        <f>SUM(P68:P68)</f>
        <v>0</v>
      </c>
      <c r="Q67" s="31">
        <f t="shared" si="39"/>
        <v>425000</v>
      </c>
      <c r="R67" s="31">
        <f>SUM(R68:R68)</f>
        <v>0</v>
      </c>
      <c r="S67" s="31">
        <f t="shared" si="40"/>
        <v>425000</v>
      </c>
      <c r="T67" s="31">
        <f>SUM(T68:T68)</f>
        <v>0</v>
      </c>
      <c r="U67" s="31">
        <f t="shared" si="41"/>
        <v>425000</v>
      </c>
      <c r="V67" s="31">
        <f>SUM(V68:V68)</f>
        <v>0</v>
      </c>
      <c r="W67" s="31">
        <f t="shared" si="42"/>
        <v>425000</v>
      </c>
      <c r="X67" s="31">
        <f>SUM(X68:X68)</f>
        <v>0</v>
      </c>
      <c r="Y67" s="31">
        <f t="shared" si="43"/>
        <v>425000</v>
      </c>
      <c r="Z67" s="31">
        <f>SUM(Z68:Z68)</f>
        <v>0</v>
      </c>
      <c r="AA67" s="31">
        <f t="shared" si="44"/>
        <v>425000</v>
      </c>
      <c r="AB67" s="31">
        <f>SUM(AB68:AB68)</f>
        <v>0</v>
      </c>
      <c r="AC67" s="31">
        <f t="shared" si="45"/>
        <v>425000</v>
      </c>
    </row>
    <row r="68" spans="1:29" s="10" customFormat="1" ht="33.75">
      <c r="A68" s="24"/>
      <c r="B68" s="36"/>
      <c r="C68" s="35">
        <v>8070</v>
      </c>
      <c r="D68" s="17" t="s">
        <v>57</v>
      </c>
      <c r="E68" s="31">
        <v>425000</v>
      </c>
      <c r="F68" s="31"/>
      <c r="G68" s="31">
        <f t="shared" si="34"/>
        <v>425000</v>
      </c>
      <c r="H68" s="31"/>
      <c r="I68" s="31">
        <f t="shared" si="35"/>
        <v>425000</v>
      </c>
      <c r="J68" s="31"/>
      <c r="K68" s="31">
        <f t="shared" si="36"/>
        <v>425000</v>
      </c>
      <c r="L68" s="31"/>
      <c r="M68" s="31">
        <f t="shared" si="37"/>
        <v>425000</v>
      </c>
      <c r="N68" s="31"/>
      <c r="O68" s="31">
        <f t="shared" si="38"/>
        <v>425000</v>
      </c>
      <c r="P68" s="31"/>
      <c r="Q68" s="31">
        <f t="shared" si="39"/>
        <v>425000</v>
      </c>
      <c r="R68" s="31"/>
      <c r="S68" s="31">
        <f t="shared" si="40"/>
        <v>425000</v>
      </c>
      <c r="T68" s="31"/>
      <c r="U68" s="31">
        <f t="shared" si="41"/>
        <v>425000</v>
      </c>
      <c r="V68" s="31"/>
      <c r="W68" s="31">
        <f t="shared" si="42"/>
        <v>425000</v>
      </c>
      <c r="X68" s="31"/>
      <c r="Y68" s="31">
        <f t="shared" si="43"/>
        <v>425000</v>
      </c>
      <c r="Z68" s="31"/>
      <c r="AA68" s="31">
        <f t="shared" si="44"/>
        <v>425000</v>
      </c>
      <c r="AB68" s="31"/>
      <c r="AC68" s="31">
        <f t="shared" si="45"/>
        <v>425000</v>
      </c>
    </row>
    <row r="69" spans="1:29" s="1" customFormat="1" ht="19.5" customHeight="1">
      <c r="A69" s="12" t="s">
        <v>13</v>
      </c>
      <c r="B69" s="13"/>
      <c r="C69" s="14"/>
      <c r="D69" s="15" t="s">
        <v>14</v>
      </c>
      <c r="E69" s="16">
        <f>SUM(E70)</f>
        <v>1529903</v>
      </c>
      <c r="F69" s="16">
        <f>SUM(F70)</f>
        <v>-340802</v>
      </c>
      <c r="G69" s="16">
        <f t="shared" si="34"/>
        <v>1189101</v>
      </c>
      <c r="H69" s="16">
        <f>SUM(H70)</f>
        <v>0</v>
      </c>
      <c r="I69" s="16">
        <f t="shared" si="35"/>
        <v>1189101</v>
      </c>
      <c r="J69" s="16">
        <f>SUM(J70)</f>
        <v>-4519</v>
      </c>
      <c r="K69" s="16">
        <f t="shared" si="36"/>
        <v>1184582</v>
      </c>
      <c r="L69" s="16">
        <f>SUM(L70)</f>
        <v>0</v>
      </c>
      <c r="M69" s="16">
        <f t="shared" si="37"/>
        <v>1184582</v>
      </c>
      <c r="N69" s="16">
        <f>SUM(N70)</f>
        <v>0</v>
      </c>
      <c r="O69" s="16">
        <f t="shared" si="38"/>
        <v>1184582</v>
      </c>
      <c r="P69" s="16">
        <f>SUM(P70)</f>
        <v>-80000</v>
      </c>
      <c r="Q69" s="16">
        <f t="shared" si="39"/>
        <v>1104582</v>
      </c>
      <c r="R69" s="16">
        <f>SUM(R70)</f>
        <v>0</v>
      </c>
      <c r="S69" s="16">
        <f t="shared" si="40"/>
        <v>1104582</v>
      </c>
      <c r="T69" s="16">
        <f>SUM(T70)</f>
        <v>-319000</v>
      </c>
      <c r="U69" s="16">
        <f t="shared" si="41"/>
        <v>785582</v>
      </c>
      <c r="V69" s="16">
        <f>SUM(V70)</f>
        <v>-633333</v>
      </c>
      <c r="W69" s="16">
        <f t="shared" si="42"/>
        <v>152249</v>
      </c>
      <c r="X69" s="16">
        <f>SUM(X70)</f>
        <v>0</v>
      </c>
      <c r="Y69" s="16">
        <f t="shared" si="43"/>
        <v>152249</v>
      </c>
      <c r="Z69" s="16">
        <f>SUM(Z70)</f>
        <v>-20000</v>
      </c>
      <c r="AA69" s="16">
        <f t="shared" si="44"/>
        <v>132249</v>
      </c>
      <c r="AB69" s="16">
        <f>SUM(AB70)</f>
        <v>-40094</v>
      </c>
      <c r="AC69" s="16">
        <f t="shared" si="45"/>
        <v>92155</v>
      </c>
    </row>
    <row r="70" spans="1:29" s="10" customFormat="1" ht="19.5" customHeight="1">
      <c r="A70" s="24"/>
      <c r="B70" s="32" t="s">
        <v>58</v>
      </c>
      <c r="C70" s="35"/>
      <c r="D70" s="17" t="s">
        <v>59</v>
      </c>
      <c r="E70" s="31">
        <f>SUM(E71:E72)</f>
        <v>1529903</v>
      </c>
      <c r="F70" s="31">
        <f>SUM(F71:F72)</f>
        <v>-340802</v>
      </c>
      <c r="G70" s="31">
        <f t="shared" si="34"/>
        <v>1189101</v>
      </c>
      <c r="H70" s="31">
        <f>SUM(H71:H72)</f>
        <v>0</v>
      </c>
      <c r="I70" s="31">
        <f t="shared" si="35"/>
        <v>1189101</v>
      </c>
      <c r="J70" s="31">
        <f>SUM(J71:J72)</f>
        <v>-4519</v>
      </c>
      <c r="K70" s="31">
        <f t="shared" si="36"/>
        <v>1184582</v>
      </c>
      <c r="L70" s="31">
        <f>SUM(L71:L72)</f>
        <v>0</v>
      </c>
      <c r="M70" s="31">
        <f t="shared" si="37"/>
        <v>1184582</v>
      </c>
      <c r="N70" s="31">
        <f>SUM(N71:N72)</f>
        <v>0</v>
      </c>
      <c r="O70" s="31">
        <f t="shared" si="38"/>
        <v>1184582</v>
      </c>
      <c r="P70" s="31">
        <f>SUM(P71:P72)</f>
        <v>-80000</v>
      </c>
      <c r="Q70" s="31">
        <f t="shared" si="39"/>
        <v>1104582</v>
      </c>
      <c r="R70" s="31">
        <f>SUM(R71:R72)</f>
        <v>0</v>
      </c>
      <c r="S70" s="31">
        <f t="shared" si="40"/>
        <v>1104582</v>
      </c>
      <c r="T70" s="31">
        <f>SUM(T71:T72)</f>
        <v>-319000</v>
      </c>
      <c r="U70" s="31">
        <f t="shared" si="41"/>
        <v>785582</v>
      </c>
      <c r="V70" s="31">
        <f>SUM(V71:V72)</f>
        <v>-633333</v>
      </c>
      <c r="W70" s="31">
        <f t="shared" si="42"/>
        <v>152249</v>
      </c>
      <c r="X70" s="31">
        <f>SUM(X71:X72)</f>
        <v>0</v>
      </c>
      <c r="Y70" s="31">
        <f t="shared" si="43"/>
        <v>152249</v>
      </c>
      <c r="Z70" s="31">
        <f>SUM(Z71:Z72)</f>
        <v>-20000</v>
      </c>
      <c r="AA70" s="31">
        <f t="shared" si="44"/>
        <v>132249</v>
      </c>
      <c r="AB70" s="31">
        <f>SUM(AB71:AB72)</f>
        <v>-40094</v>
      </c>
      <c r="AC70" s="31">
        <f t="shared" si="45"/>
        <v>92155</v>
      </c>
    </row>
    <row r="71" spans="1:29" s="10" customFormat="1" ht="19.5" customHeight="1">
      <c r="A71" s="24"/>
      <c r="B71" s="36"/>
      <c r="C71" s="35">
        <v>4810</v>
      </c>
      <c r="D71" s="17" t="s">
        <v>60</v>
      </c>
      <c r="E71" s="31">
        <v>574903</v>
      </c>
      <c r="F71" s="31">
        <v>-125802</v>
      </c>
      <c r="G71" s="31">
        <f t="shared" si="34"/>
        <v>449101</v>
      </c>
      <c r="H71" s="31"/>
      <c r="I71" s="31">
        <f t="shared" si="35"/>
        <v>449101</v>
      </c>
      <c r="J71" s="31">
        <v>-4519</v>
      </c>
      <c r="K71" s="31">
        <f t="shared" si="36"/>
        <v>444582</v>
      </c>
      <c r="L71" s="31"/>
      <c r="M71" s="31">
        <f t="shared" si="37"/>
        <v>444582</v>
      </c>
      <c r="N71" s="31"/>
      <c r="O71" s="31">
        <f t="shared" si="38"/>
        <v>444582</v>
      </c>
      <c r="P71" s="31"/>
      <c r="Q71" s="31">
        <f t="shared" si="39"/>
        <v>444582</v>
      </c>
      <c r="R71" s="31"/>
      <c r="S71" s="31">
        <f t="shared" si="40"/>
        <v>444582</v>
      </c>
      <c r="T71" s="31">
        <v>-279000</v>
      </c>
      <c r="U71" s="31">
        <f t="shared" si="41"/>
        <v>165582</v>
      </c>
      <c r="V71" s="31">
        <v>-33333</v>
      </c>
      <c r="W71" s="31">
        <f t="shared" si="42"/>
        <v>132249</v>
      </c>
      <c r="X71" s="31"/>
      <c r="Y71" s="31">
        <f t="shared" si="43"/>
        <v>132249</v>
      </c>
      <c r="Z71" s="31"/>
      <c r="AA71" s="31">
        <f t="shared" si="44"/>
        <v>132249</v>
      </c>
      <c r="AB71" s="31">
        <v>-40094</v>
      </c>
      <c r="AC71" s="31">
        <f t="shared" si="45"/>
        <v>92155</v>
      </c>
    </row>
    <row r="72" spans="1:29" s="10" customFormat="1" ht="25.5" customHeight="1">
      <c r="A72" s="24"/>
      <c r="B72" s="36"/>
      <c r="C72" s="35">
        <v>6800</v>
      </c>
      <c r="D72" s="17" t="s">
        <v>123</v>
      </c>
      <c r="E72" s="31">
        <v>955000</v>
      </c>
      <c r="F72" s="31">
        <v>-215000</v>
      </c>
      <c r="G72" s="31">
        <f t="shared" si="34"/>
        <v>740000</v>
      </c>
      <c r="H72" s="31"/>
      <c r="I72" s="31">
        <f t="shared" si="35"/>
        <v>740000</v>
      </c>
      <c r="J72" s="31"/>
      <c r="K72" s="31">
        <f t="shared" si="36"/>
        <v>740000</v>
      </c>
      <c r="L72" s="31"/>
      <c r="M72" s="31">
        <f t="shared" si="37"/>
        <v>740000</v>
      </c>
      <c r="N72" s="31"/>
      <c r="O72" s="31">
        <f t="shared" si="38"/>
        <v>740000</v>
      </c>
      <c r="P72" s="31">
        <v>-80000</v>
      </c>
      <c r="Q72" s="31">
        <f t="shared" si="39"/>
        <v>660000</v>
      </c>
      <c r="R72" s="31"/>
      <c r="S72" s="31">
        <f t="shared" si="40"/>
        <v>660000</v>
      </c>
      <c r="T72" s="31">
        <v>-40000</v>
      </c>
      <c r="U72" s="31">
        <f t="shared" si="41"/>
        <v>620000</v>
      </c>
      <c r="V72" s="31">
        <v>-600000</v>
      </c>
      <c r="W72" s="31">
        <f t="shared" si="42"/>
        <v>20000</v>
      </c>
      <c r="X72" s="31"/>
      <c r="Y72" s="31">
        <f t="shared" si="43"/>
        <v>20000</v>
      </c>
      <c r="Z72" s="31">
        <v>-20000</v>
      </c>
      <c r="AA72" s="31">
        <f t="shared" si="44"/>
        <v>0</v>
      </c>
      <c r="AB72" s="31"/>
      <c r="AC72" s="31">
        <f t="shared" si="45"/>
        <v>0</v>
      </c>
    </row>
    <row r="73" spans="1:29" s="2" customFormat="1" ht="19.5" customHeight="1">
      <c r="A73" s="12" t="s">
        <v>61</v>
      </c>
      <c r="B73" s="13"/>
      <c r="C73" s="14"/>
      <c r="D73" s="15" t="s">
        <v>62</v>
      </c>
      <c r="E73" s="16">
        <f>SUM(E74,E79,E82,E86,E91,E98,E100,)</f>
        <v>5815298</v>
      </c>
      <c r="F73" s="16">
        <f>SUM(F74,F79,F82,F86,F91,F98,F100,)</f>
        <v>0</v>
      </c>
      <c r="G73" s="16">
        <f t="shared" si="34"/>
        <v>5815298</v>
      </c>
      <c r="H73" s="16">
        <f>SUM(H74,H79,H82,H86,H91,H98,H100,)</f>
        <v>0</v>
      </c>
      <c r="I73" s="16">
        <f t="shared" si="35"/>
        <v>5815298</v>
      </c>
      <c r="J73" s="16">
        <f>SUM(J74,J79,J82,J86,J91,J98,J100,)</f>
        <v>0</v>
      </c>
      <c r="K73" s="16">
        <f t="shared" si="36"/>
        <v>5815298</v>
      </c>
      <c r="L73" s="16">
        <f>SUM(L74,L79,L82,L86,L91,L98,L100,)</f>
        <v>323151</v>
      </c>
      <c r="M73" s="16">
        <f t="shared" si="37"/>
        <v>6138449</v>
      </c>
      <c r="N73" s="16">
        <f>SUM(N74,N79,N82,N86,N91,N98,N100,)</f>
        <v>0</v>
      </c>
      <c r="O73" s="16">
        <f t="shared" si="38"/>
        <v>6138449</v>
      </c>
      <c r="P73" s="16">
        <f>SUM(P74,P79,P82,P86,P91,P98,P100,)</f>
        <v>1064</v>
      </c>
      <c r="Q73" s="16">
        <f t="shared" si="39"/>
        <v>6139513</v>
      </c>
      <c r="R73" s="16">
        <f>SUM(R74,R79,R82,R86,R91,R98,R100,)</f>
        <v>65857</v>
      </c>
      <c r="S73" s="16">
        <f t="shared" si="40"/>
        <v>6205370</v>
      </c>
      <c r="T73" s="16">
        <f>SUM(T74,T79,T82,T86,T91,T98,T100,)</f>
        <v>101701</v>
      </c>
      <c r="U73" s="16">
        <f t="shared" si="41"/>
        <v>6307071</v>
      </c>
      <c r="V73" s="16">
        <f>SUM(V74,V79,V82,V86,V91,V98,V100,)</f>
        <v>0</v>
      </c>
      <c r="W73" s="16">
        <f t="shared" si="42"/>
        <v>6307071</v>
      </c>
      <c r="X73" s="16">
        <f>SUM(X74,X79,X82,X86,X91,X98,X100,)</f>
        <v>128501</v>
      </c>
      <c r="Y73" s="16">
        <f t="shared" si="43"/>
        <v>6435572</v>
      </c>
      <c r="Z73" s="16">
        <f>SUM(Z74,Z79,Z82,Z86,Z91,Z98,Z100,)</f>
        <v>31230</v>
      </c>
      <c r="AA73" s="16">
        <f t="shared" si="44"/>
        <v>6466802</v>
      </c>
      <c r="AB73" s="16">
        <f>SUM(AB74,AB79,AB82,AB86,AB91,AB98,AB100,)</f>
        <v>0</v>
      </c>
      <c r="AC73" s="16">
        <f t="shared" si="45"/>
        <v>6466802</v>
      </c>
    </row>
    <row r="74" spans="1:29" s="10" customFormat="1" ht="19.5" customHeight="1">
      <c r="A74" s="24"/>
      <c r="B74" s="32" t="s">
        <v>63</v>
      </c>
      <c r="C74" s="35"/>
      <c r="D74" s="17" t="s">
        <v>15</v>
      </c>
      <c r="E74" s="31">
        <f>SUM(E75:E78)</f>
        <v>464780</v>
      </c>
      <c r="F74" s="31">
        <f>SUM(F75:F78)</f>
        <v>0</v>
      </c>
      <c r="G74" s="31">
        <f t="shared" si="34"/>
        <v>464780</v>
      </c>
      <c r="H74" s="31">
        <f>SUM(H75:H78)</f>
        <v>0</v>
      </c>
      <c r="I74" s="31">
        <f t="shared" si="35"/>
        <v>464780</v>
      </c>
      <c r="J74" s="31">
        <f>SUM(J75:J78)</f>
        <v>0</v>
      </c>
      <c r="K74" s="31">
        <f t="shared" si="36"/>
        <v>464780</v>
      </c>
      <c r="L74" s="31">
        <f>SUM(L75:L78)</f>
        <v>100000</v>
      </c>
      <c r="M74" s="31">
        <f t="shared" si="37"/>
        <v>564780</v>
      </c>
      <c r="N74" s="31">
        <f>SUM(N75:N78)</f>
        <v>50000</v>
      </c>
      <c r="O74" s="31">
        <f t="shared" si="38"/>
        <v>614780</v>
      </c>
      <c r="P74" s="31">
        <f>SUM(P75:P78)</f>
        <v>0</v>
      </c>
      <c r="Q74" s="31">
        <f t="shared" si="39"/>
        <v>614780</v>
      </c>
      <c r="R74" s="31">
        <f>SUM(R75:R78)</f>
        <v>0</v>
      </c>
      <c r="S74" s="31">
        <f t="shared" si="40"/>
        <v>614780</v>
      </c>
      <c r="T74" s="31">
        <f>SUM(T75:T78)</f>
        <v>62170</v>
      </c>
      <c r="U74" s="31">
        <f t="shared" si="41"/>
        <v>676950</v>
      </c>
      <c r="V74" s="31">
        <f>SUM(V75:V78)</f>
        <v>0</v>
      </c>
      <c r="W74" s="31">
        <f t="shared" si="42"/>
        <v>676950</v>
      </c>
      <c r="X74" s="31">
        <f>SUM(X75:X78)</f>
        <v>0</v>
      </c>
      <c r="Y74" s="31">
        <f t="shared" si="43"/>
        <v>676950</v>
      </c>
      <c r="Z74" s="31">
        <f>SUM(Z75:Z78)</f>
        <v>10487</v>
      </c>
      <c r="AA74" s="31">
        <f t="shared" si="44"/>
        <v>687437</v>
      </c>
      <c r="AB74" s="31">
        <f>SUM(AB75:AB78)</f>
        <v>0</v>
      </c>
      <c r="AC74" s="31">
        <f t="shared" si="45"/>
        <v>687437</v>
      </c>
    </row>
    <row r="75" spans="1:29" s="10" customFormat="1" ht="32.25" customHeight="1">
      <c r="A75" s="24"/>
      <c r="B75" s="32"/>
      <c r="C75" s="35">
        <v>2540</v>
      </c>
      <c r="D75" s="17" t="s">
        <v>106</v>
      </c>
      <c r="E75" s="31">
        <v>308280</v>
      </c>
      <c r="F75" s="31"/>
      <c r="G75" s="31">
        <f t="shared" si="34"/>
        <v>308280</v>
      </c>
      <c r="H75" s="31"/>
      <c r="I75" s="31">
        <f t="shared" si="35"/>
        <v>308280</v>
      </c>
      <c r="J75" s="31"/>
      <c r="K75" s="31">
        <f t="shared" si="36"/>
        <v>308280</v>
      </c>
      <c r="L75" s="31"/>
      <c r="M75" s="31">
        <f t="shared" si="37"/>
        <v>308280</v>
      </c>
      <c r="N75" s="31"/>
      <c r="O75" s="31">
        <f t="shared" si="38"/>
        <v>308280</v>
      </c>
      <c r="P75" s="31"/>
      <c r="Q75" s="31">
        <f t="shared" si="39"/>
        <v>308280</v>
      </c>
      <c r="R75" s="31"/>
      <c r="S75" s="31">
        <f t="shared" si="40"/>
        <v>308280</v>
      </c>
      <c r="T75" s="31">
        <v>31920</v>
      </c>
      <c r="U75" s="31">
        <f t="shared" si="41"/>
        <v>340200</v>
      </c>
      <c r="V75" s="31"/>
      <c r="W75" s="31">
        <f t="shared" si="42"/>
        <v>340200</v>
      </c>
      <c r="X75" s="31"/>
      <c r="Y75" s="31">
        <f t="shared" si="43"/>
        <v>340200</v>
      </c>
      <c r="Z75" s="31">
        <v>10487</v>
      </c>
      <c r="AA75" s="31">
        <f t="shared" si="44"/>
        <v>350687</v>
      </c>
      <c r="AB75" s="31"/>
      <c r="AC75" s="31">
        <f t="shared" si="45"/>
        <v>350687</v>
      </c>
    </row>
    <row r="76" spans="1:29" s="10" customFormat="1" ht="21" customHeight="1">
      <c r="A76" s="24"/>
      <c r="B76" s="32"/>
      <c r="C76" s="35">
        <v>4170</v>
      </c>
      <c r="D76" s="17" t="s">
        <v>110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>
        <v>0</v>
      </c>
      <c r="T76" s="31">
        <v>2000</v>
      </c>
      <c r="U76" s="31">
        <f t="shared" si="41"/>
        <v>2000</v>
      </c>
      <c r="V76" s="31"/>
      <c r="W76" s="31">
        <f t="shared" si="42"/>
        <v>2000</v>
      </c>
      <c r="X76" s="31"/>
      <c r="Y76" s="31">
        <f t="shared" si="43"/>
        <v>2000</v>
      </c>
      <c r="Z76" s="31"/>
      <c r="AA76" s="31">
        <f t="shared" si="44"/>
        <v>2000</v>
      </c>
      <c r="AB76" s="31"/>
      <c r="AC76" s="31">
        <f t="shared" si="45"/>
        <v>2000</v>
      </c>
    </row>
    <row r="77" spans="1:29" s="10" customFormat="1" ht="19.5" customHeight="1">
      <c r="A77" s="24"/>
      <c r="B77" s="32"/>
      <c r="C77" s="35">
        <v>4210</v>
      </c>
      <c r="D77" s="17" t="s">
        <v>32</v>
      </c>
      <c r="E77" s="31">
        <v>6500</v>
      </c>
      <c r="F77" s="31"/>
      <c r="G77" s="31">
        <f t="shared" si="34"/>
        <v>6500</v>
      </c>
      <c r="H77" s="31"/>
      <c r="I77" s="31">
        <f t="shared" si="35"/>
        <v>6500</v>
      </c>
      <c r="J77" s="31"/>
      <c r="K77" s="31">
        <f t="shared" si="36"/>
        <v>6500</v>
      </c>
      <c r="L77" s="31"/>
      <c r="M77" s="31">
        <f t="shared" si="37"/>
        <v>6500</v>
      </c>
      <c r="N77" s="31"/>
      <c r="O77" s="31">
        <f t="shared" si="38"/>
        <v>6500</v>
      </c>
      <c r="P77" s="31"/>
      <c r="Q77" s="31">
        <f t="shared" si="39"/>
        <v>6500</v>
      </c>
      <c r="R77" s="31"/>
      <c r="S77" s="31">
        <f t="shared" si="40"/>
        <v>6500</v>
      </c>
      <c r="T77" s="31"/>
      <c r="U77" s="31">
        <f t="shared" si="41"/>
        <v>6500</v>
      </c>
      <c r="V77" s="31"/>
      <c r="W77" s="31">
        <f t="shared" si="42"/>
        <v>6500</v>
      </c>
      <c r="X77" s="31"/>
      <c r="Y77" s="31">
        <f t="shared" si="43"/>
        <v>6500</v>
      </c>
      <c r="Z77" s="31"/>
      <c r="AA77" s="31">
        <f t="shared" si="44"/>
        <v>6500</v>
      </c>
      <c r="AB77" s="31"/>
      <c r="AC77" s="31">
        <f t="shared" si="45"/>
        <v>6500</v>
      </c>
    </row>
    <row r="78" spans="1:29" s="10" customFormat="1" ht="19.5" customHeight="1">
      <c r="A78" s="24"/>
      <c r="B78" s="32"/>
      <c r="C78" s="24">
        <v>4270</v>
      </c>
      <c r="D78" s="17" t="s">
        <v>38</v>
      </c>
      <c r="E78" s="31">
        <v>150000</v>
      </c>
      <c r="F78" s="31"/>
      <c r="G78" s="31">
        <f t="shared" si="34"/>
        <v>150000</v>
      </c>
      <c r="H78" s="31"/>
      <c r="I78" s="31">
        <f t="shared" si="35"/>
        <v>150000</v>
      </c>
      <c r="J78" s="31"/>
      <c r="K78" s="31">
        <f t="shared" si="36"/>
        <v>150000</v>
      </c>
      <c r="L78" s="31">
        <v>100000</v>
      </c>
      <c r="M78" s="31">
        <f t="shared" si="37"/>
        <v>250000</v>
      </c>
      <c r="N78" s="31">
        <v>50000</v>
      </c>
      <c r="O78" s="31">
        <f t="shared" si="38"/>
        <v>300000</v>
      </c>
      <c r="P78" s="31"/>
      <c r="Q78" s="31">
        <f t="shared" si="39"/>
        <v>300000</v>
      </c>
      <c r="R78" s="31"/>
      <c r="S78" s="31">
        <f t="shared" si="40"/>
        <v>300000</v>
      </c>
      <c r="T78" s="31">
        <f>20250+8000</f>
        <v>28250</v>
      </c>
      <c r="U78" s="31">
        <f t="shared" si="41"/>
        <v>328250</v>
      </c>
      <c r="V78" s="31"/>
      <c r="W78" s="31">
        <f t="shared" si="42"/>
        <v>328250</v>
      </c>
      <c r="X78" s="31"/>
      <c r="Y78" s="31">
        <f t="shared" si="43"/>
        <v>328250</v>
      </c>
      <c r="Z78" s="31"/>
      <c r="AA78" s="31">
        <f t="shared" si="44"/>
        <v>328250</v>
      </c>
      <c r="AB78" s="31"/>
      <c r="AC78" s="31">
        <f t="shared" si="45"/>
        <v>328250</v>
      </c>
    </row>
    <row r="79" spans="1:29" s="10" customFormat="1" ht="22.5">
      <c r="A79" s="24"/>
      <c r="B79" s="32">
        <v>80103</v>
      </c>
      <c r="C79" s="25"/>
      <c r="D79" s="17" t="s">
        <v>114</v>
      </c>
      <c r="E79" s="31">
        <f>SUM(E80:E81)</f>
        <v>71254</v>
      </c>
      <c r="F79" s="31">
        <f>SUM(F80:F81)</f>
        <v>0</v>
      </c>
      <c r="G79" s="31">
        <f t="shared" si="34"/>
        <v>71254</v>
      </c>
      <c r="H79" s="31">
        <f>SUM(H80:H81)</f>
        <v>0</v>
      </c>
      <c r="I79" s="31">
        <f t="shared" si="35"/>
        <v>71254</v>
      </c>
      <c r="J79" s="31">
        <f>SUM(J80:J81)</f>
        <v>0</v>
      </c>
      <c r="K79" s="31">
        <f t="shared" si="36"/>
        <v>71254</v>
      </c>
      <c r="L79" s="31">
        <f>SUM(L80:L81)</f>
        <v>0</v>
      </c>
      <c r="M79" s="31">
        <f t="shared" si="37"/>
        <v>71254</v>
      </c>
      <c r="N79" s="31">
        <f>SUM(N80:N81)</f>
        <v>0</v>
      </c>
      <c r="O79" s="31">
        <f t="shared" si="38"/>
        <v>71254</v>
      </c>
      <c r="P79" s="31">
        <f>SUM(P80:P81)</f>
        <v>0</v>
      </c>
      <c r="Q79" s="31">
        <f t="shared" si="39"/>
        <v>71254</v>
      </c>
      <c r="R79" s="31">
        <f>SUM(R80:R81)</f>
        <v>0</v>
      </c>
      <c r="S79" s="31">
        <f t="shared" si="40"/>
        <v>71254</v>
      </c>
      <c r="T79" s="31">
        <f>SUM(T80:T81)</f>
        <v>0</v>
      </c>
      <c r="U79" s="31">
        <f t="shared" si="41"/>
        <v>71254</v>
      </c>
      <c r="V79" s="31">
        <f>SUM(V80:V81)</f>
        <v>0</v>
      </c>
      <c r="W79" s="31">
        <f t="shared" si="42"/>
        <v>71254</v>
      </c>
      <c r="X79" s="31">
        <f>SUM(X80:X81)</f>
        <v>0</v>
      </c>
      <c r="Y79" s="31">
        <f t="shared" si="43"/>
        <v>71254</v>
      </c>
      <c r="Z79" s="31">
        <f>SUM(Z80:Z81)</f>
        <v>-7773</v>
      </c>
      <c r="AA79" s="31">
        <f t="shared" si="44"/>
        <v>63481</v>
      </c>
      <c r="AB79" s="31">
        <f>SUM(AB80:AB81)</f>
        <v>0</v>
      </c>
      <c r="AC79" s="31">
        <f t="shared" si="45"/>
        <v>63481</v>
      </c>
    </row>
    <row r="80" spans="1:29" s="10" customFormat="1" ht="22.5">
      <c r="A80" s="24"/>
      <c r="B80" s="32"/>
      <c r="C80" s="35">
        <v>2540</v>
      </c>
      <c r="D80" s="17" t="s">
        <v>106</v>
      </c>
      <c r="E80" s="31">
        <v>69354</v>
      </c>
      <c r="F80" s="31"/>
      <c r="G80" s="31">
        <f t="shared" si="34"/>
        <v>69354</v>
      </c>
      <c r="H80" s="31"/>
      <c r="I80" s="31">
        <f t="shared" si="35"/>
        <v>69354</v>
      </c>
      <c r="J80" s="31"/>
      <c r="K80" s="31">
        <f t="shared" si="36"/>
        <v>69354</v>
      </c>
      <c r="L80" s="31"/>
      <c r="M80" s="31">
        <f t="shared" si="37"/>
        <v>69354</v>
      </c>
      <c r="N80" s="31"/>
      <c r="O80" s="31">
        <f t="shared" si="38"/>
        <v>69354</v>
      </c>
      <c r="P80" s="31"/>
      <c r="Q80" s="31">
        <f t="shared" si="39"/>
        <v>69354</v>
      </c>
      <c r="R80" s="31"/>
      <c r="S80" s="31">
        <f t="shared" si="40"/>
        <v>69354</v>
      </c>
      <c r="T80" s="31"/>
      <c r="U80" s="31">
        <f t="shared" si="41"/>
        <v>69354</v>
      </c>
      <c r="V80" s="31"/>
      <c r="W80" s="31">
        <f t="shared" si="42"/>
        <v>69354</v>
      </c>
      <c r="X80" s="31"/>
      <c r="Y80" s="31">
        <f t="shared" si="43"/>
        <v>69354</v>
      </c>
      <c r="Z80" s="31">
        <v>-7773</v>
      </c>
      <c r="AA80" s="31">
        <f t="shared" si="44"/>
        <v>61581</v>
      </c>
      <c r="AB80" s="31"/>
      <c r="AC80" s="31">
        <f t="shared" si="45"/>
        <v>61581</v>
      </c>
    </row>
    <row r="81" spans="1:29" s="10" customFormat="1" ht="19.5" customHeight="1">
      <c r="A81" s="24"/>
      <c r="B81" s="32"/>
      <c r="C81" s="35">
        <v>4210</v>
      </c>
      <c r="D81" s="17" t="s">
        <v>32</v>
      </c>
      <c r="E81" s="31">
        <v>1900</v>
      </c>
      <c r="F81" s="31"/>
      <c r="G81" s="31">
        <f t="shared" si="34"/>
        <v>1900</v>
      </c>
      <c r="H81" s="31"/>
      <c r="I81" s="31">
        <f t="shared" si="35"/>
        <v>1900</v>
      </c>
      <c r="J81" s="31"/>
      <c r="K81" s="31">
        <f t="shared" si="36"/>
        <v>1900</v>
      </c>
      <c r="L81" s="31"/>
      <c r="M81" s="31">
        <f t="shared" si="37"/>
        <v>1900</v>
      </c>
      <c r="N81" s="31"/>
      <c r="O81" s="31">
        <f t="shared" si="38"/>
        <v>1900</v>
      </c>
      <c r="P81" s="31"/>
      <c r="Q81" s="31">
        <f t="shared" si="39"/>
        <v>1900</v>
      </c>
      <c r="R81" s="31"/>
      <c r="S81" s="31">
        <f t="shared" si="40"/>
        <v>1900</v>
      </c>
      <c r="T81" s="31"/>
      <c r="U81" s="31">
        <f t="shared" si="41"/>
        <v>1900</v>
      </c>
      <c r="V81" s="31"/>
      <c r="W81" s="31">
        <f t="shared" si="42"/>
        <v>1900</v>
      </c>
      <c r="X81" s="31"/>
      <c r="Y81" s="31">
        <f t="shared" si="43"/>
        <v>1900</v>
      </c>
      <c r="Z81" s="31"/>
      <c r="AA81" s="31">
        <f t="shared" si="44"/>
        <v>1900</v>
      </c>
      <c r="AB81" s="31"/>
      <c r="AC81" s="31">
        <f t="shared" si="45"/>
        <v>1900</v>
      </c>
    </row>
    <row r="82" spans="1:29" s="10" customFormat="1" ht="19.5" customHeight="1">
      <c r="A82" s="37"/>
      <c r="B82" s="32" t="s">
        <v>65</v>
      </c>
      <c r="C82" s="35"/>
      <c r="D82" s="17" t="s">
        <v>74</v>
      </c>
      <c r="E82" s="31">
        <f>SUM(E83:E85)</f>
        <v>2932516</v>
      </c>
      <c r="F82" s="31">
        <f>SUM(F83:F85)</f>
        <v>0</v>
      </c>
      <c r="G82" s="31">
        <f t="shared" si="34"/>
        <v>2932516</v>
      </c>
      <c r="H82" s="31">
        <f>SUM(H83:H85)</f>
        <v>0</v>
      </c>
      <c r="I82" s="31">
        <f t="shared" si="35"/>
        <v>2932516</v>
      </c>
      <c r="J82" s="31">
        <f>SUM(J83:J85)</f>
        <v>0</v>
      </c>
      <c r="K82" s="31">
        <f t="shared" si="36"/>
        <v>2932516</v>
      </c>
      <c r="L82" s="31">
        <f>SUM(L83:L85)</f>
        <v>220700</v>
      </c>
      <c r="M82" s="31">
        <f t="shared" si="37"/>
        <v>3153216</v>
      </c>
      <c r="N82" s="31">
        <f>SUM(N83:N85)</f>
        <v>0</v>
      </c>
      <c r="O82" s="31">
        <f t="shared" si="38"/>
        <v>3153216</v>
      </c>
      <c r="P82" s="31">
        <f>SUM(P83:P85)</f>
        <v>0</v>
      </c>
      <c r="Q82" s="31">
        <f t="shared" si="39"/>
        <v>3153216</v>
      </c>
      <c r="R82" s="31">
        <f>SUM(R83:R85)</f>
        <v>0</v>
      </c>
      <c r="S82" s="31">
        <f t="shared" si="40"/>
        <v>3153216</v>
      </c>
      <c r="T82" s="31">
        <f>SUM(T83:T85)</f>
        <v>3562</v>
      </c>
      <c r="U82" s="31">
        <f t="shared" si="41"/>
        <v>3156778</v>
      </c>
      <c r="V82" s="31">
        <f>SUM(V83:V85)</f>
        <v>0</v>
      </c>
      <c r="W82" s="31">
        <f t="shared" si="42"/>
        <v>3156778</v>
      </c>
      <c r="X82" s="31">
        <f>SUM(X83:X85)</f>
        <v>0</v>
      </c>
      <c r="Y82" s="31">
        <f t="shared" si="43"/>
        <v>3156778</v>
      </c>
      <c r="Z82" s="31">
        <f>SUM(Z83:Z85)</f>
        <v>5006</v>
      </c>
      <c r="AA82" s="31">
        <f t="shared" si="44"/>
        <v>3161784</v>
      </c>
      <c r="AB82" s="31">
        <f>SUM(AB83:AB85)</f>
        <v>0</v>
      </c>
      <c r="AC82" s="31">
        <f t="shared" si="45"/>
        <v>3161784</v>
      </c>
    </row>
    <row r="83" spans="1:29" s="10" customFormat="1" ht="22.5">
      <c r="A83" s="37"/>
      <c r="B83" s="32"/>
      <c r="C83" s="35">
        <v>2510</v>
      </c>
      <c r="D83" s="17" t="s">
        <v>75</v>
      </c>
      <c r="E83" s="31">
        <v>2832116</v>
      </c>
      <c r="F83" s="31"/>
      <c r="G83" s="31">
        <f t="shared" si="34"/>
        <v>2832116</v>
      </c>
      <c r="H83" s="31"/>
      <c r="I83" s="31">
        <f t="shared" si="35"/>
        <v>2832116</v>
      </c>
      <c r="J83" s="31"/>
      <c r="K83" s="31">
        <f t="shared" si="36"/>
        <v>2832116</v>
      </c>
      <c r="L83" s="31">
        <v>220700</v>
      </c>
      <c r="M83" s="31">
        <f t="shared" si="37"/>
        <v>3052816</v>
      </c>
      <c r="N83" s="31"/>
      <c r="O83" s="31">
        <f t="shared" si="38"/>
        <v>3052816</v>
      </c>
      <c r="P83" s="31">
        <v>400</v>
      </c>
      <c r="Q83" s="31">
        <f t="shared" si="39"/>
        <v>3053216</v>
      </c>
      <c r="R83" s="31"/>
      <c r="S83" s="31">
        <f t="shared" si="40"/>
        <v>3053216</v>
      </c>
      <c r="T83" s="31">
        <v>3562</v>
      </c>
      <c r="U83" s="31">
        <f t="shared" si="41"/>
        <v>3056778</v>
      </c>
      <c r="V83" s="31"/>
      <c r="W83" s="31">
        <f t="shared" si="42"/>
        <v>3056778</v>
      </c>
      <c r="X83" s="31"/>
      <c r="Y83" s="31">
        <f t="shared" si="43"/>
        <v>3056778</v>
      </c>
      <c r="Z83" s="31">
        <v>5006</v>
      </c>
      <c r="AA83" s="31">
        <f t="shared" si="44"/>
        <v>3061784</v>
      </c>
      <c r="AB83" s="31"/>
      <c r="AC83" s="31">
        <f t="shared" si="45"/>
        <v>3061784</v>
      </c>
    </row>
    <row r="84" spans="1:29" s="10" customFormat="1" ht="19.5" customHeight="1">
      <c r="A84" s="37"/>
      <c r="B84" s="32"/>
      <c r="C84" s="35">
        <v>4210</v>
      </c>
      <c r="D84" s="17" t="s">
        <v>32</v>
      </c>
      <c r="E84" s="31">
        <v>400</v>
      </c>
      <c r="F84" s="31"/>
      <c r="G84" s="31">
        <f t="shared" si="34"/>
        <v>400</v>
      </c>
      <c r="H84" s="31"/>
      <c r="I84" s="31">
        <f t="shared" si="35"/>
        <v>400</v>
      </c>
      <c r="J84" s="31"/>
      <c r="K84" s="31">
        <f t="shared" si="36"/>
        <v>400</v>
      </c>
      <c r="L84" s="31"/>
      <c r="M84" s="31">
        <f t="shared" si="37"/>
        <v>400</v>
      </c>
      <c r="N84" s="31"/>
      <c r="O84" s="31">
        <f t="shared" si="38"/>
        <v>400</v>
      </c>
      <c r="P84" s="31">
        <v>-400</v>
      </c>
      <c r="Q84" s="31">
        <f t="shared" si="39"/>
        <v>0</v>
      </c>
      <c r="R84" s="31"/>
      <c r="S84" s="31">
        <f t="shared" si="40"/>
        <v>0</v>
      </c>
      <c r="T84" s="31"/>
      <c r="U84" s="31">
        <f t="shared" si="41"/>
        <v>0</v>
      </c>
      <c r="V84" s="31"/>
      <c r="W84" s="31">
        <f t="shared" si="42"/>
        <v>0</v>
      </c>
      <c r="X84" s="31"/>
      <c r="Y84" s="31">
        <f t="shared" si="43"/>
        <v>0</v>
      </c>
      <c r="Z84" s="31"/>
      <c r="AA84" s="31">
        <f t="shared" si="44"/>
        <v>0</v>
      </c>
      <c r="AB84" s="31"/>
      <c r="AC84" s="31">
        <f t="shared" si="45"/>
        <v>0</v>
      </c>
    </row>
    <row r="85" spans="1:29" s="10" customFormat="1" ht="19.5" customHeight="1">
      <c r="A85" s="37"/>
      <c r="B85" s="32"/>
      <c r="C85" s="35">
        <v>4270</v>
      </c>
      <c r="D85" s="17" t="s">
        <v>38</v>
      </c>
      <c r="E85" s="31">
        <v>100000</v>
      </c>
      <c r="F85" s="31"/>
      <c r="G85" s="31">
        <f t="shared" si="34"/>
        <v>100000</v>
      </c>
      <c r="H85" s="31"/>
      <c r="I85" s="31">
        <f t="shared" si="35"/>
        <v>100000</v>
      </c>
      <c r="J85" s="31"/>
      <c r="K85" s="31">
        <f t="shared" si="36"/>
        <v>100000</v>
      </c>
      <c r="L85" s="31"/>
      <c r="M85" s="31">
        <f t="shared" si="37"/>
        <v>100000</v>
      </c>
      <c r="N85" s="31"/>
      <c r="O85" s="31">
        <f t="shared" si="38"/>
        <v>100000</v>
      </c>
      <c r="P85" s="31"/>
      <c r="Q85" s="31">
        <f t="shared" si="39"/>
        <v>100000</v>
      </c>
      <c r="R85" s="31"/>
      <c r="S85" s="31">
        <f t="shared" si="40"/>
        <v>100000</v>
      </c>
      <c r="T85" s="31"/>
      <c r="U85" s="31">
        <f t="shared" si="41"/>
        <v>100000</v>
      </c>
      <c r="V85" s="31"/>
      <c r="W85" s="31">
        <f t="shared" si="42"/>
        <v>100000</v>
      </c>
      <c r="X85" s="31"/>
      <c r="Y85" s="31">
        <f t="shared" si="43"/>
        <v>100000</v>
      </c>
      <c r="Z85" s="31"/>
      <c r="AA85" s="31">
        <f t="shared" si="44"/>
        <v>100000</v>
      </c>
      <c r="AB85" s="31"/>
      <c r="AC85" s="31">
        <f t="shared" si="45"/>
        <v>100000</v>
      </c>
    </row>
    <row r="86" spans="1:29" s="10" customFormat="1" ht="19.5" customHeight="1">
      <c r="A86" s="37"/>
      <c r="B86" s="32" t="s">
        <v>66</v>
      </c>
      <c r="C86" s="35"/>
      <c r="D86" s="17" t="s">
        <v>16</v>
      </c>
      <c r="E86" s="31">
        <f>SUM(E88:E90)</f>
        <v>1830900</v>
      </c>
      <c r="F86" s="31">
        <f>SUM(F88:F90)</f>
        <v>0</v>
      </c>
      <c r="G86" s="31">
        <f t="shared" si="34"/>
        <v>1830900</v>
      </c>
      <c r="H86" s="31">
        <f>SUM(H88:H90)</f>
        <v>0</v>
      </c>
      <c r="I86" s="31">
        <f t="shared" si="35"/>
        <v>1830900</v>
      </c>
      <c r="J86" s="31">
        <f>SUM(J88:J90)</f>
        <v>0</v>
      </c>
      <c r="K86" s="31">
        <f t="shared" si="36"/>
        <v>1830900</v>
      </c>
      <c r="L86" s="31">
        <f>SUM(L88:L90)</f>
        <v>0</v>
      </c>
      <c r="M86" s="31">
        <f t="shared" si="37"/>
        <v>1830900</v>
      </c>
      <c r="N86" s="31">
        <f>SUM(N88:N90)</f>
        <v>-50000</v>
      </c>
      <c r="O86" s="31">
        <f t="shared" si="38"/>
        <v>1780900</v>
      </c>
      <c r="P86" s="31">
        <f>SUM(P88:P90)</f>
        <v>0</v>
      </c>
      <c r="Q86" s="31">
        <f t="shared" si="39"/>
        <v>1780900</v>
      </c>
      <c r="R86" s="31">
        <f>SUM(R88:R90)</f>
        <v>0</v>
      </c>
      <c r="S86" s="31">
        <f aca="true" t="shared" si="46" ref="S86:Y86">SUM(S87:S90)</f>
        <v>1780900</v>
      </c>
      <c r="T86" s="31">
        <f t="shared" si="46"/>
        <v>32260</v>
      </c>
      <c r="U86" s="31">
        <f t="shared" si="46"/>
        <v>1813160</v>
      </c>
      <c r="V86" s="31">
        <f t="shared" si="46"/>
        <v>0</v>
      </c>
      <c r="W86" s="31">
        <f t="shared" si="46"/>
        <v>1813160</v>
      </c>
      <c r="X86" s="31">
        <f t="shared" si="46"/>
        <v>0</v>
      </c>
      <c r="Y86" s="31">
        <f t="shared" si="46"/>
        <v>1813160</v>
      </c>
      <c r="Z86" s="31">
        <f>SUM(Z87:Z90)</f>
        <v>20816</v>
      </c>
      <c r="AA86" s="31">
        <f>SUM(AA87:AA90)</f>
        <v>1833976</v>
      </c>
      <c r="AB86" s="31">
        <f>SUM(AB87:AB90)</f>
        <v>0</v>
      </c>
      <c r="AC86" s="31">
        <f>SUM(AC87:AC90)</f>
        <v>1833976</v>
      </c>
    </row>
    <row r="87" spans="1:29" s="10" customFormat="1" ht="56.25">
      <c r="A87" s="37"/>
      <c r="B87" s="32"/>
      <c r="C87" s="35">
        <v>2590</v>
      </c>
      <c r="D87" s="17" t="s">
        <v>173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>
        <v>0</v>
      </c>
      <c r="T87" s="31">
        <v>22260</v>
      </c>
      <c r="U87" s="31">
        <f t="shared" si="41"/>
        <v>22260</v>
      </c>
      <c r="V87" s="31"/>
      <c r="W87" s="31">
        <f aca="true" t="shared" si="47" ref="W87:W99">SUM(U87:V87)</f>
        <v>22260</v>
      </c>
      <c r="X87" s="31"/>
      <c r="Y87" s="31">
        <f aca="true" t="shared" si="48" ref="Y87:Y99">SUM(W87:X87)</f>
        <v>22260</v>
      </c>
      <c r="Z87" s="31">
        <v>58516</v>
      </c>
      <c r="AA87" s="31">
        <f aca="true" t="shared" si="49" ref="AA87:AA99">SUM(Y87:Z87)</f>
        <v>80776</v>
      </c>
      <c r="AB87" s="31"/>
      <c r="AC87" s="31">
        <f aca="true" t="shared" si="50" ref="AC87:AC99">SUM(AA87:AB87)</f>
        <v>80776</v>
      </c>
    </row>
    <row r="88" spans="1:29" s="10" customFormat="1" ht="19.5" customHeight="1">
      <c r="A88" s="37"/>
      <c r="B88" s="32"/>
      <c r="C88" s="35">
        <v>4210</v>
      </c>
      <c r="D88" s="17" t="s">
        <v>32</v>
      </c>
      <c r="E88" s="31">
        <v>900</v>
      </c>
      <c r="F88" s="31"/>
      <c r="G88" s="31">
        <f t="shared" si="34"/>
        <v>900</v>
      </c>
      <c r="H88" s="31"/>
      <c r="I88" s="31">
        <f t="shared" si="35"/>
        <v>900</v>
      </c>
      <c r="J88" s="31"/>
      <c r="K88" s="31">
        <f t="shared" si="36"/>
        <v>900</v>
      </c>
      <c r="L88" s="31"/>
      <c r="M88" s="31">
        <f t="shared" si="37"/>
        <v>900</v>
      </c>
      <c r="N88" s="31"/>
      <c r="O88" s="31">
        <f t="shared" si="38"/>
        <v>900</v>
      </c>
      <c r="P88" s="31"/>
      <c r="Q88" s="31">
        <f t="shared" si="39"/>
        <v>900</v>
      </c>
      <c r="R88" s="31"/>
      <c r="S88" s="31">
        <f t="shared" si="40"/>
        <v>900</v>
      </c>
      <c r="T88" s="31"/>
      <c r="U88" s="31">
        <f t="shared" si="41"/>
        <v>900</v>
      </c>
      <c r="V88" s="31"/>
      <c r="W88" s="31">
        <f t="shared" si="47"/>
        <v>900</v>
      </c>
      <c r="X88" s="31"/>
      <c r="Y88" s="31">
        <f t="shared" si="48"/>
        <v>900</v>
      </c>
      <c r="Z88" s="31"/>
      <c r="AA88" s="31">
        <f t="shared" si="49"/>
        <v>900</v>
      </c>
      <c r="AB88" s="31"/>
      <c r="AC88" s="31">
        <f t="shared" si="50"/>
        <v>900</v>
      </c>
    </row>
    <row r="89" spans="1:29" s="10" customFormat="1" ht="19.5" customHeight="1">
      <c r="A89" s="24"/>
      <c r="B89" s="32"/>
      <c r="C89" s="35">
        <v>4270</v>
      </c>
      <c r="D89" s="17" t="s">
        <v>38</v>
      </c>
      <c r="E89" s="31">
        <v>150000</v>
      </c>
      <c r="F89" s="31"/>
      <c r="G89" s="31">
        <f t="shared" si="34"/>
        <v>150000</v>
      </c>
      <c r="H89" s="31"/>
      <c r="I89" s="31">
        <f t="shared" si="35"/>
        <v>150000</v>
      </c>
      <c r="J89" s="31"/>
      <c r="K89" s="31">
        <f t="shared" si="36"/>
        <v>150000</v>
      </c>
      <c r="L89" s="31"/>
      <c r="M89" s="31">
        <f t="shared" si="37"/>
        <v>150000</v>
      </c>
      <c r="N89" s="31">
        <v>-50000</v>
      </c>
      <c r="O89" s="31">
        <f t="shared" si="38"/>
        <v>100000</v>
      </c>
      <c r="P89" s="31"/>
      <c r="Q89" s="31">
        <f t="shared" si="39"/>
        <v>100000</v>
      </c>
      <c r="R89" s="31"/>
      <c r="S89" s="31">
        <f t="shared" si="40"/>
        <v>100000</v>
      </c>
      <c r="T89" s="31">
        <v>10000</v>
      </c>
      <c r="U89" s="31">
        <f t="shared" si="41"/>
        <v>110000</v>
      </c>
      <c r="V89" s="31"/>
      <c r="W89" s="31">
        <f t="shared" si="47"/>
        <v>110000</v>
      </c>
      <c r="X89" s="31"/>
      <c r="Y89" s="31">
        <f t="shared" si="48"/>
        <v>110000</v>
      </c>
      <c r="Z89" s="31"/>
      <c r="AA89" s="31">
        <f t="shared" si="49"/>
        <v>110000</v>
      </c>
      <c r="AB89" s="31"/>
      <c r="AC89" s="31">
        <f t="shared" si="50"/>
        <v>110000</v>
      </c>
    </row>
    <row r="90" spans="1:29" s="10" customFormat="1" ht="20.25" customHeight="1">
      <c r="A90" s="24"/>
      <c r="B90" s="32"/>
      <c r="C90" s="35">
        <v>6050</v>
      </c>
      <c r="D90" s="5" t="s">
        <v>33</v>
      </c>
      <c r="E90" s="31">
        <v>1680000</v>
      </c>
      <c r="F90" s="31"/>
      <c r="G90" s="31">
        <f t="shared" si="34"/>
        <v>1680000</v>
      </c>
      <c r="H90" s="31"/>
      <c r="I90" s="31">
        <f t="shared" si="35"/>
        <v>1680000</v>
      </c>
      <c r="J90" s="31"/>
      <c r="K90" s="31">
        <f t="shared" si="36"/>
        <v>1680000</v>
      </c>
      <c r="L90" s="31"/>
      <c r="M90" s="31">
        <f t="shared" si="37"/>
        <v>1680000</v>
      </c>
      <c r="N90" s="31"/>
      <c r="O90" s="31">
        <f t="shared" si="38"/>
        <v>1680000</v>
      </c>
      <c r="P90" s="31"/>
      <c r="Q90" s="31">
        <f t="shared" si="39"/>
        <v>1680000</v>
      </c>
      <c r="R90" s="31"/>
      <c r="S90" s="31">
        <f t="shared" si="40"/>
        <v>1680000</v>
      </c>
      <c r="T90" s="31"/>
      <c r="U90" s="31">
        <f t="shared" si="41"/>
        <v>1680000</v>
      </c>
      <c r="V90" s="31"/>
      <c r="W90" s="31">
        <f t="shared" si="47"/>
        <v>1680000</v>
      </c>
      <c r="X90" s="31"/>
      <c r="Y90" s="31">
        <f t="shared" si="48"/>
        <v>1680000</v>
      </c>
      <c r="Z90" s="31">
        <v>-37700</v>
      </c>
      <c r="AA90" s="31">
        <f t="shared" si="49"/>
        <v>1642300</v>
      </c>
      <c r="AB90" s="31"/>
      <c r="AC90" s="31">
        <f t="shared" si="50"/>
        <v>1642300</v>
      </c>
    </row>
    <row r="91" spans="1:29" s="10" customFormat="1" ht="19.5" customHeight="1">
      <c r="A91" s="24"/>
      <c r="B91" s="27" t="s">
        <v>67</v>
      </c>
      <c r="C91" s="19"/>
      <c r="D91" s="5" t="s">
        <v>68</v>
      </c>
      <c r="E91" s="26">
        <f>SUM(E92:E97)</f>
        <v>298200</v>
      </c>
      <c r="F91" s="26">
        <f>SUM(F92:F97)</f>
        <v>0</v>
      </c>
      <c r="G91" s="31">
        <f t="shared" si="34"/>
        <v>298200</v>
      </c>
      <c r="H91" s="26">
        <f>SUM(H92:H97)</f>
        <v>0</v>
      </c>
      <c r="I91" s="31">
        <f t="shared" si="35"/>
        <v>298200</v>
      </c>
      <c r="J91" s="26">
        <f>SUM(J92:J97)</f>
        <v>0</v>
      </c>
      <c r="K91" s="31">
        <f t="shared" si="36"/>
        <v>298200</v>
      </c>
      <c r="L91" s="26">
        <f>SUM(L92:L97)</f>
        <v>0</v>
      </c>
      <c r="M91" s="31">
        <f t="shared" si="37"/>
        <v>298200</v>
      </c>
      <c r="N91" s="26">
        <f>SUM(N92:N97)</f>
        <v>0</v>
      </c>
      <c r="O91" s="31">
        <f t="shared" si="38"/>
        <v>298200</v>
      </c>
      <c r="P91" s="26">
        <f>SUM(P92:P97)</f>
        <v>0</v>
      </c>
      <c r="Q91" s="31">
        <f t="shared" si="39"/>
        <v>298200</v>
      </c>
      <c r="R91" s="26">
        <f>SUM(R92:R97)</f>
        <v>-4880</v>
      </c>
      <c r="S91" s="31">
        <f t="shared" si="40"/>
        <v>293320</v>
      </c>
      <c r="T91" s="26">
        <f>SUM(T92:T97)</f>
        <v>0</v>
      </c>
      <c r="U91" s="31">
        <f t="shared" si="41"/>
        <v>293320</v>
      </c>
      <c r="V91" s="26">
        <f>SUM(V92:V97)</f>
        <v>0</v>
      </c>
      <c r="W91" s="31">
        <f t="shared" si="47"/>
        <v>293320</v>
      </c>
      <c r="X91" s="26">
        <f>SUM(X92:X97)</f>
        <v>0</v>
      </c>
      <c r="Y91" s="31">
        <f t="shared" si="48"/>
        <v>293320</v>
      </c>
      <c r="Z91" s="26">
        <f>SUM(Z92:Z97)</f>
        <v>0</v>
      </c>
      <c r="AA91" s="31">
        <f t="shared" si="49"/>
        <v>293320</v>
      </c>
      <c r="AB91" s="26">
        <f>SUM(AB92:AB97)</f>
        <v>0</v>
      </c>
      <c r="AC91" s="31">
        <f t="shared" si="50"/>
        <v>293320</v>
      </c>
    </row>
    <row r="92" spans="1:29" s="10" customFormat="1" ht="19.5" customHeight="1">
      <c r="A92" s="24"/>
      <c r="B92" s="27"/>
      <c r="C92" s="19">
        <v>4110</v>
      </c>
      <c r="D92" s="17" t="s">
        <v>45</v>
      </c>
      <c r="E92" s="31">
        <v>2808</v>
      </c>
      <c r="F92" s="31"/>
      <c r="G92" s="31">
        <f t="shared" si="34"/>
        <v>2808</v>
      </c>
      <c r="H92" s="31"/>
      <c r="I92" s="31">
        <f t="shared" si="35"/>
        <v>2808</v>
      </c>
      <c r="J92" s="31"/>
      <c r="K92" s="31">
        <f t="shared" si="36"/>
        <v>2808</v>
      </c>
      <c r="L92" s="31"/>
      <c r="M92" s="31">
        <f t="shared" si="37"/>
        <v>2808</v>
      </c>
      <c r="N92" s="31"/>
      <c r="O92" s="31">
        <f t="shared" si="38"/>
        <v>2808</v>
      </c>
      <c r="P92" s="31"/>
      <c r="Q92" s="31">
        <f t="shared" si="39"/>
        <v>2808</v>
      </c>
      <c r="R92" s="31"/>
      <c r="S92" s="31">
        <f t="shared" si="40"/>
        <v>2808</v>
      </c>
      <c r="T92" s="31"/>
      <c r="U92" s="31">
        <f t="shared" si="41"/>
        <v>2808</v>
      </c>
      <c r="V92" s="31"/>
      <c r="W92" s="31">
        <f t="shared" si="47"/>
        <v>2808</v>
      </c>
      <c r="X92" s="31"/>
      <c r="Y92" s="31">
        <f t="shared" si="48"/>
        <v>2808</v>
      </c>
      <c r="Z92" s="31"/>
      <c r="AA92" s="31">
        <f t="shared" si="49"/>
        <v>2808</v>
      </c>
      <c r="AB92" s="31"/>
      <c r="AC92" s="31">
        <f t="shared" si="50"/>
        <v>2808</v>
      </c>
    </row>
    <row r="93" spans="1:29" s="10" customFormat="1" ht="19.5" customHeight="1">
      <c r="A93" s="24"/>
      <c r="B93" s="27"/>
      <c r="C93" s="19">
        <v>4120</v>
      </c>
      <c r="D93" s="17" t="s">
        <v>46</v>
      </c>
      <c r="E93" s="31">
        <v>392</v>
      </c>
      <c r="F93" s="31"/>
      <c r="G93" s="31">
        <f t="shared" si="34"/>
        <v>392</v>
      </c>
      <c r="H93" s="31"/>
      <c r="I93" s="31">
        <f t="shared" si="35"/>
        <v>392</v>
      </c>
      <c r="J93" s="31"/>
      <c r="K93" s="31">
        <f t="shared" si="36"/>
        <v>392</v>
      </c>
      <c r="L93" s="31"/>
      <c r="M93" s="31">
        <f t="shared" si="37"/>
        <v>392</v>
      </c>
      <c r="N93" s="31"/>
      <c r="O93" s="31">
        <f t="shared" si="38"/>
        <v>392</v>
      </c>
      <c r="P93" s="31"/>
      <c r="Q93" s="31">
        <f t="shared" si="39"/>
        <v>392</v>
      </c>
      <c r="R93" s="31"/>
      <c r="S93" s="31">
        <f t="shared" si="40"/>
        <v>392</v>
      </c>
      <c r="T93" s="31"/>
      <c r="U93" s="31">
        <f t="shared" si="41"/>
        <v>392</v>
      </c>
      <c r="V93" s="31"/>
      <c r="W93" s="31">
        <f t="shared" si="47"/>
        <v>392</v>
      </c>
      <c r="X93" s="31"/>
      <c r="Y93" s="31">
        <f t="shared" si="48"/>
        <v>392</v>
      </c>
      <c r="Z93" s="31"/>
      <c r="AA93" s="31">
        <f t="shared" si="49"/>
        <v>392</v>
      </c>
      <c r="AB93" s="31"/>
      <c r="AC93" s="31">
        <f t="shared" si="50"/>
        <v>392</v>
      </c>
    </row>
    <row r="94" spans="1:29" s="10" customFormat="1" ht="19.5" customHeight="1">
      <c r="A94" s="24"/>
      <c r="B94" s="27"/>
      <c r="C94" s="19">
        <v>4170</v>
      </c>
      <c r="D94" s="17" t="s">
        <v>110</v>
      </c>
      <c r="E94" s="31">
        <v>25000</v>
      </c>
      <c r="F94" s="31"/>
      <c r="G94" s="31">
        <f t="shared" si="34"/>
        <v>25000</v>
      </c>
      <c r="H94" s="31"/>
      <c r="I94" s="31">
        <f t="shared" si="35"/>
        <v>25000</v>
      </c>
      <c r="J94" s="31"/>
      <c r="K94" s="31">
        <f t="shared" si="36"/>
        <v>25000</v>
      </c>
      <c r="L94" s="31"/>
      <c r="M94" s="31">
        <f t="shared" si="37"/>
        <v>25000</v>
      </c>
      <c r="N94" s="31"/>
      <c r="O94" s="31">
        <f t="shared" si="38"/>
        <v>25000</v>
      </c>
      <c r="P94" s="31"/>
      <c r="Q94" s="31">
        <f t="shared" si="39"/>
        <v>25000</v>
      </c>
      <c r="R94" s="31"/>
      <c r="S94" s="31">
        <f t="shared" si="40"/>
        <v>25000</v>
      </c>
      <c r="T94" s="31"/>
      <c r="U94" s="31">
        <f t="shared" si="41"/>
        <v>25000</v>
      </c>
      <c r="V94" s="31"/>
      <c r="W94" s="31">
        <f t="shared" si="47"/>
        <v>25000</v>
      </c>
      <c r="X94" s="31"/>
      <c r="Y94" s="31">
        <f t="shared" si="48"/>
        <v>25000</v>
      </c>
      <c r="Z94" s="31"/>
      <c r="AA94" s="31">
        <f t="shared" si="49"/>
        <v>25000</v>
      </c>
      <c r="AB94" s="31"/>
      <c r="AC94" s="31">
        <f t="shared" si="50"/>
        <v>25000</v>
      </c>
    </row>
    <row r="95" spans="1:29" s="10" customFormat="1" ht="19.5" customHeight="1">
      <c r="A95" s="24"/>
      <c r="B95" s="27"/>
      <c r="C95" s="19">
        <v>4210</v>
      </c>
      <c r="D95" s="5" t="s">
        <v>49</v>
      </c>
      <c r="E95" s="31">
        <v>44000</v>
      </c>
      <c r="F95" s="31"/>
      <c r="G95" s="31">
        <f t="shared" si="34"/>
        <v>44000</v>
      </c>
      <c r="H95" s="31"/>
      <c r="I95" s="31">
        <f t="shared" si="35"/>
        <v>44000</v>
      </c>
      <c r="J95" s="31"/>
      <c r="K95" s="31">
        <f t="shared" si="36"/>
        <v>44000</v>
      </c>
      <c r="L95" s="31"/>
      <c r="M95" s="31">
        <f t="shared" si="37"/>
        <v>44000</v>
      </c>
      <c r="N95" s="31"/>
      <c r="O95" s="31">
        <f t="shared" si="38"/>
        <v>44000</v>
      </c>
      <c r="P95" s="31"/>
      <c r="Q95" s="31">
        <f t="shared" si="39"/>
        <v>44000</v>
      </c>
      <c r="R95" s="31"/>
      <c r="S95" s="31">
        <f t="shared" si="40"/>
        <v>44000</v>
      </c>
      <c r="T95" s="31"/>
      <c r="U95" s="31">
        <f t="shared" si="41"/>
        <v>44000</v>
      </c>
      <c r="V95" s="31"/>
      <c r="W95" s="31">
        <f t="shared" si="47"/>
        <v>44000</v>
      </c>
      <c r="X95" s="31">
        <v>4000</v>
      </c>
      <c r="Y95" s="31">
        <f t="shared" si="48"/>
        <v>48000</v>
      </c>
      <c r="Z95" s="31"/>
      <c r="AA95" s="31">
        <f t="shared" si="49"/>
        <v>48000</v>
      </c>
      <c r="AB95" s="31"/>
      <c r="AC95" s="31">
        <f t="shared" si="50"/>
        <v>48000</v>
      </c>
    </row>
    <row r="96" spans="1:29" s="10" customFormat="1" ht="19.5" customHeight="1">
      <c r="A96" s="24"/>
      <c r="B96" s="27"/>
      <c r="C96" s="19">
        <v>4300</v>
      </c>
      <c r="D96" s="5" t="s">
        <v>39</v>
      </c>
      <c r="E96" s="31">
        <v>220000</v>
      </c>
      <c r="F96" s="31"/>
      <c r="G96" s="31">
        <f t="shared" si="34"/>
        <v>220000</v>
      </c>
      <c r="H96" s="31"/>
      <c r="I96" s="31">
        <f t="shared" si="35"/>
        <v>220000</v>
      </c>
      <c r="J96" s="31"/>
      <c r="K96" s="31">
        <f t="shared" si="36"/>
        <v>220000</v>
      </c>
      <c r="L96" s="31"/>
      <c r="M96" s="31">
        <f t="shared" si="37"/>
        <v>220000</v>
      </c>
      <c r="N96" s="31"/>
      <c r="O96" s="31">
        <f t="shared" si="38"/>
        <v>220000</v>
      </c>
      <c r="P96" s="31"/>
      <c r="Q96" s="31">
        <f t="shared" si="39"/>
        <v>220000</v>
      </c>
      <c r="R96" s="31">
        <v>-4880</v>
      </c>
      <c r="S96" s="31">
        <f t="shared" si="40"/>
        <v>215120</v>
      </c>
      <c r="T96" s="31"/>
      <c r="U96" s="31">
        <f t="shared" si="41"/>
        <v>215120</v>
      </c>
      <c r="V96" s="31"/>
      <c r="W96" s="31">
        <f t="shared" si="47"/>
        <v>215120</v>
      </c>
      <c r="X96" s="31">
        <v>-4000</v>
      </c>
      <c r="Y96" s="31">
        <f t="shared" si="48"/>
        <v>211120</v>
      </c>
      <c r="Z96" s="31"/>
      <c r="AA96" s="31">
        <f t="shared" si="49"/>
        <v>211120</v>
      </c>
      <c r="AB96" s="31"/>
      <c r="AC96" s="31">
        <f t="shared" si="50"/>
        <v>211120</v>
      </c>
    </row>
    <row r="97" spans="1:29" s="10" customFormat="1" ht="19.5" customHeight="1">
      <c r="A97" s="24"/>
      <c r="B97" s="27"/>
      <c r="C97" s="19">
        <v>4430</v>
      </c>
      <c r="D97" s="17" t="s">
        <v>50</v>
      </c>
      <c r="E97" s="31">
        <v>6000</v>
      </c>
      <c r="F97" s="31"/>
      <c r="G97" s="31">
        <f t="shared" si="34"/>
        <v>6000</v>
      </c>
      <c r="H97" s="31"/>
      <c r="I97" s="31">
        <f t="shared" si="35"/>
        <v>6000</v>
      </c>
      <c r="J97" s="31"/>
      <c r="K97" s="31">
        <f t="shared" si="36"/>
        <v>6000</v>
      </c>
      <c r="L97" s="31"/>
      <c r="M97" s="31">
        <f t="shared" si="37"/>
        <v>6000</v>
      </c>
      <c r="N97" s="31"/>
      <c r="O97" s="31">
        <f t="shared" si="38"/>
        <v>6000</v>
      </c>
      <c r="P97" s="31"/>
      <c r="Q97" s="31">
        <f t="shared" si="39"/>
        <v>6000</v>
      </c>
      <c r="R97" s="31"/>
      <c r="S97" s="31">
        <f t="shared" si="40"/>
        <v>6000</v>
      </c>
      <c r="T97" s="31"/>
      <c r="U97" s="31">
        <f t="shared" si="41"/>
        <v>6000</v>
      </c>
      <c r="V97" s="31"/>
      <c r="W97" s="31">
        <f t="shared" si="47"/>
        <v>6000</v>
      </c>
      <c r="X97" s="31"/>
      <c r="Y97" s="31">
        <f t="shared" si="48"/>
        <v>6000</v>
      </c>
      <c r="Z97" s="31"/>
      <c r="AA97" s="31">
        <f t="shared" si="49"/>
        <v>6000</v>
      </c>
      <c r="AB97" s="31"/>
      <c r="AC97" s="31">
        <f t="shared" si="50"/>
        <v>6000</v>
      </c>
    </row>
    <row r="98" spans="1:29" s="10" customFormat="1" ht="21" customHeight="1">
      <c r="A98" s="24"/>
      <c r="B98" s="36">
        <v>80146</v>
      </c>
      <c r="C98" s="25"/>
      <c r="D98" s="17" t="s">
        <v>97</v>
      </c>
      <c r="E98" s="31">
        <f>SUM(E99:E99)</f>
        <v>10587</v>
      </c>
      <c r="F98" s="31">
        <f>SUM(F99:F99)</f>
        <v>0</v>
      </c>
      <c r="G98" s="31">
        <f t="shared" si="34"/>
        <v>10587</v>
      </c>
      <c r="H98" s="31">
        <f>SUM(H99:H99)</f>
        <v>0</v>
      </c>
      <c r="I98" s="31">
        <f t="shared" si="35"/>
        <v>10587</v>
      </c>
      <c r="J98" s="31">
        <f>SUM(J99:J99)</f>
        <v>0</v>
      </c>
      <c r="K98" s="31">
        <f t="shared" si="36"/>
        <v>10587</v>
      </c>
      <c r="L98" s="31">
        <f>SUM(L99:L99)</f>
        <v>0</v>
      </c>
      <c r="M98" s="31">
        <f t="shared" si="37"/>
        <v>10587</v>
      </c>
      <c r="N98" s="31">
        <f>SUM(N99:N99)</f>
        <v>0</v>
      </c>
      <c r="O98" s="31">
        <f t="shared" si="38"/>
        <v>10587</v>
      </c>
      <c r="P98" s="31">
        <f>SUM(P99:P99)</f>
        <v>0</v>
      </c>
      <c r="Q98" s="31">
        <f t="shared" si="39"/>
        <v>10587</v>
      </c>
      <c r="R98" s="31">
        <f>SUM(R99:R99)</f>
        <v>0</v>
      </c>
      <c r="S98" s="31">
        <f t="shared" si="40"/>
        <v>10587</v>
      </c>
      <c r="T98" s="31">
        <f>SUM(T99:T99)</f>
        <v>1909</v>
      </c>
      <c r="U98" s="31">
        <f t="shared" si="41"/>
        <v>12496</v>
      </c>
      <c r="V98" s="31">
        <f>SUM(V99:V99)</f>
        <v>0</v>
      </c>
      <c r="W98" s="31">
        <f t="shared" si="47"/>
        <v>12496</v>
      </c>
      <c r="X98" s="31">
        <f>SUM(X99:X99)</f>
        <v>0</v>
      </c>
      <c r="Y98" s="31">
        <f t="shared" si="48"/>
        <v>12496</v>
      </c>
      <c r="Z98" s="31">
        <f>SUM(Z99:Z99)</f>
        <v>0</v>
      </c>
      <c r="AA98" s="31">
        <f t="shared" si="49"/>
        <v>12496</v>
      </c>
      <c r="AB98" s="31">
        <f>SUM(AB99:AB99)</f>
        <v>0</v>
      </c>
      <c r="AC98" s="31">
        <f t="shared" si="50"/>
        <v>12496</v>
      </c>
    </row>
    <row r="99" spans="1:29" s="10" customFormat="1" ht="22.5">
      <c r="A99" s="24"/>
      <c r="B99" s="36"/>
      <c r="C99" s="25">
        <v>2510</v>
      </c>
      <c r="D99" s="17" t="s">
        <v>75</v>
      </c>
      <c r="E99" s="31">
        <v>10587</v>
      </c>
      <c r="F99" s="31"/>
      <c r="G99" s="31">
        <f t="shared" si="34"/>
        <v>10587</v>
      </c>
      <c r="H99" s="31"/>
      <c r="I99" s="31">
        <f t="shared" si="35"/>
        <v>10587</v>
      </c>
      <c r="J99" s="31"/>
      <c r="K99" s="31">
        <f t="shared" si="36"/>
        <v>10587</v>
      </c>
      <c r="L99" s="31"/>
      <c r="M99" s="31">
        <f t="shared" si="37"/>
        <v>10587</v>
      </c>
      <c r="N99" s="31"/>
      <c r="O99" s="31">
        <f t="shared" si="38"/>
        <v>10587</v>
      </c>
      <c r="P99" s="31"/>
      <c r="Q99" s="31">
        <f t="shared" si="39"/>
        <v>10587</v>
      </c>
      <c r="R99" s="31"/>
      <c r="S99" s="31">
        <f t="shared" si="40"/>
        <v>10587</v>
      </c>
      <c r="T99" s="31">
        <v>1909</v>
      </c>
      <c r="U99" s="31">
        <f t="shared" si="41"/>
        <v>12496</v>
      </c>
      <c r="V99" s="31"/>
      <c r="W99" s="31">
        <f t="shared" si="47"/>
        <v>12496</v>
      </c>
      <c r="X99" s="31"/>
      <c r="Y99" s="31">
        <f t="shared" si="48"/>
        <v>12496</v>
      </c>
      <c r="Z99" s="31"/>
      <c r="AA99" s="31">
        <f t="shared" si="49"/>
        <v>12496</v>
      </c>
      <c r="AB99" s="31"/>
      <c r="AC99" s="31">
        <f t="shared" si="50"/>
        <v>12496</v>
      </c>
    </row>
    <row r="100" spans="1:29" s="10" customFormat="1" ht="19.5" customHeight="1">
      <c r="A100" s="24"/>
      <c r="B100" s="32">
        <v>80195</v>
      </c>
      <c r="C100" s="24"/>
      <c r="D100" s="17" t="s">
        <v>6</v>
      </c>
      <c r="E100" s="31">
        <f aca="true" t="shared" si="51" ref="E100:Q100">SUM(E101:E105)</f>
        <v>207061</v>
      </c>
      <c r="F100" s="31">
        <f t="shared" si="51"/>
        <v>0</v>
      </c>
      <c r="G100" s="31">
        <f t="shared" si="51"/>
        <v>207061</v>
      </c>
      <c r="H100" s="31">
        <f t="shared" si="51"/>
        <v>0</v>
      </c>
      <c r="I100" s="31">
        <f t="shared" si="51"/>
        <v>207061</v>
      </c>
      <c r="J100" s="31">
        <f t="shared" si="51"/>
        <v>0</v>
      </c>
      <c r="K100" s="31">
        <f t="shared" si="51"/>
        <v>207061</v>
      </c>
      <c r="L100" s="31">
        <f t="shared" si="51"/>
        <v>2451</v>
      </c>
      <c r="M100" s="31">
        <f t="shared" si="51"/>
        <v>209512</v>
      </c>
      <c r="N100" s="31">
        <f t="shared" si="51"/>
        <v>0</v>
      </c>
      <c r="O100" s="31">
        <f t="shared" si="51"/>
        <v>209512</v>
      </c>
      <c r="P100" s="31">
        <f t="shared" si="51"/>
        <v>1064</v>
      </c>
      <c r="Q100" s="31">
        <f t="shared" si="51"/>
        <v>210576</v>
      </c>
      <c r="R100" s="31">
        <f aca="true" t="shared" si="52" ref="R100:W100">SUM(R101:R105)</f>
        <v>70737</v>
      </c>
      <c r="S100" s="31">
        <f t="shared" si="52"/>
        <v>281313</v>
      </c>
      <c r="T100" s="31">
        <f t="shared" si="52"/>
        <v>1800</v>
      </c>
      <c r="U100" s="31">
        <f t="shared" si="52"/>
        <v>283113</v>
      </c>
      <c r="V100" s="31">
        <f t="shared" si="52"/>
        <v>0</v>
      </c>
      <c r="W100" s="31">
        <f t="shared" si="52"/>
        <v>283113</v>
      </c>
      <c r="X100" s="31">
        <f aca="true" t="shared" si="53" ref="X100:AC100">SUM(X101:X105)</f>
        <v>128501</v>
      </c>
      <c r="Y100" s="31">
        <f t="shared" si="53"/>
        <v>411614</v>
      </c>
      <c r="Z100" s="31">
        <f t="shared" si="53"/>
        <v>2694</v>
      </c>
      <c r="AA100" s="31">
        <f t="shared" si="53"/>
        <v>414308</v>
      </c>
      <c r="AB100" s="31">
        <f t="shared" si="53"/>
        <v>0</v>
      </c>
      <c r="AC100" s="31">
        <f t="shared" si="53"/>
        <v>414308</v>
      </c>
    </row>
    <row r="101" spans="1:29" s="10" customFormat="1" ht="19.5" customHeight="1">
      <c r="A101" s="24"/>
      <c r="B101" s="32"/>
      <c r="C101" s="24">
        <v>4170</v>
      </c>
      <c r="D101" s="17" t="s">
        <v>110</v>
      </c>
      <c r="E101" s="31">
        <v>500</v>
      </c>
      <c r="F101" s="31"/>
      <c r="G101" s="31">
        <f>SUM(E101:F101)</f>
        <v>500</v>
      </c>
      <c r="H101" s="31"/>
      <c r="I101" s="31">
        <f>SUM(G101:H101)</f>
        <v>500</v>
      </c>
      <c r="J101" s="31"/>
      <c r="K101" s="31">
        <f>SUM(I101:J101)</f>
        <v>500</v>
      </c>
      <c r="L101" s="31"/>
      <c r="M101" s="31">
        <f>SUM(K101:L101)</f>
        <v>500</v>
      </c>
      <c r="N101" s="31"/>
      <c r="O101" s="31">
        <f>SUM(M101:N101)</f>
        <v>500</v>
      </c>
      <c r="P101" s="31"/>
      <c r="Q101" s="31">
        <f aca="true" t="shared" si="54" ref="Q101:Q154">SUM(O101:P101)</f>
        <v>500</v>
      </c>
      <c r="R101" s="31"/>
      <c r="S101" s="31">
        <f aca="true" t="shared" si="55" ref="S101:S154">SUM(Q101:R101)</f>
        <v>500</v>
      </c>
      <c r="T101" s="31"/>
      <c r="U101" s="31">
        <f aca="true" t="shared" si="56" ref="U101:U154">SUM(S101:T101)</f>
        <v>500</v>
      </c>
      <c r="V101" s="31"/>
      <c r="W101" s="31">
        <f aca="true" t="shared" si="57" ref="W101:W123">SUM(U101:V101)</f>
        <v>500</v>
      </c>
      <c r="X101" s="31">
        <v>132</v>
      </c>
      <c r="Y101" s="31">
        <f aca="true" t="shared" si="58" ref="Y101:Y123">SUM(W101:X101)</f>
        <v>632</v>
      </c>
      <c r="Z101" s="31"/>
      <c r="AA101" s="31">
        <f aca="true" t="shared" si="59" ref="AA101:AA123">SUM(Y101:Z101)</f>
        <v>632</v>
      </c>
      <c r="AB101" s="31"/>
      <c r="AC101" s="31">
        <f aca="true" t="shared" si="60" ref="AC101:AC123">SUM(AA101:AB101)</f>
        <v>632</v>
      </c>
    </row>
    <row r="102" spans="1:29" s="10" customFormat="1" ht="19.5" customHeight="1">
      <c r="A102" s="24"/>
      <c r="B102" s="32"/>
      <c r="C102" s="24">
        <v>4210</v>
      </c>
      <c r="D102" s="5" t="s">
        <v>49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>
        <v>0</v>
      </c>
      <c r="P102" s="31">
        <v>1064</v>
      </c>
      <c r="Q102" s="31">
        <f t="shared" si="54"/>
        <v>1064</v>
      </c>
      <c r="R102" s="31"/>
      <c r="S102" s="31">
        <f t="shared" si="55"/>
        <v>1064</v>
      </c>
      <c r="T102" s="31"/>
      <c r="U102" s="31">
        <f t="shared" si="56"/>
        <v>1064</v>
      </c>
      <c r="V102" s="31"/>
      <c r="W102" s="31">
        <f t="shared" si="57"/>
        <v>1064</v>
      </c>
      <c r="X102" s="31"/>
      <c r="Y102" s="31">
        <f t="shared" si="58"/>
        <v>1064</v>
      </c>
      <c r="Z102" s="31"/>
      <c r="AA102" s="31">
        <f t="shared" si="59"/>
        <v>1064</v>
      </c>
      <c r="AB102" s="31"/>
      <c r="AC102" s="31">
        <f t="shared" si="60"/>
        <v>1064</v>
      </c>
    </row>
    <row r="103" spans="1:29" s="10" customFormat="1" ht="19.5" customHeight="1">
      <c r="A103" s="24"/>
      <c r="B103" s="32"/>
      <c r="C103" s="24">
        <v>4300</v>
      </c>
      <c r="D103" s="17" t="s">
        <v>39</v>
      </c>
      <c r="E103" s="31">
        <v>52486</v>
      </c>
      <c r="F103" s="31"/>
      <c r="G103" s="31">
        <f aca="true" t="shared" si="61" ref="G103:G110">SUM(E103:F103)</f>
        <v>52486</v>
      </c>
      <c r="H103" s="31"/>
      <c r="I103" s="31">
        <f aca="true" t="shared" si="62" ref="I103:I110">SUM(G103:H103)</f>
        <v>52486</v>
      </c>
      <c r="J103" s="31"/>
      <c r="K103" s="31">
        <f aca="true" t="shared" si="63" ref="K103:K110">SUM(I103:J103)</f>
        <v>52486</v>
      </c>
      <c r="L103" s="31"/>
      <c r="M103" s="31">
        <f aca="true" t="shared" si="64" ref="M103:M110">SUM(K103:L103)</f>
        <v>52486</v>
      </c>
      <c r="N103" s="31"/>
      <c r="O103" s="31">
        <f aca="true" t="shared" si="65" ref="O103:O154">SUM(M103:N103)</f>
        <v>52486</v>
      </c>
      <c r="P103" s="31"/>
      <c r="Q103" s="31">
        <f t="shared" si="54"/>
        <v>52486</v>
      </c>
      <c r="R103" s="31">
        <v>70737</v>
      </c>
      <c r="S103" s="31">
        <f t="shared" si="55"/>
        <v>123223</v>
      </c>
      <c r="T103" s="31"/>
      <c r="U103" s="31">
        <f t="shared" si="56"/>
        <v>123223</v>
      </c>
      <c r="V103" s="31"/>
      <c r="W103" s="31">
        <f t="shared" si="57"/>
        <v>123223</v>
      </c>
      <c r="X103" s="31">
        <v>128369</v>
      </c>
      <c r="Y103" s="31">
        <f t="shared" si="58"/>
        <v>251592</v>
      </c>
      <c r="Z103" s="31">
        <v>2694</v>
      </c>
      <c r="AA103" s="31">
        <f t="shared" si="59"/>
        <v>254286</v>
      </c>
      <c r="AB103" s="31"/>
      <c r="AC103" s="31">
        <f t="shared" si="60"/>
        <v>254286</v>
      </c>
    </row>
    <row r="104" spans="1:29" s="10" customFormat="1" ht="22.5">
      <c r="A104" s="24"/>
      <c r="B104" s="32"/>
      <c r="C104" s="24">
        <v>4440</v>
      </c>
      <c r="D104" s="17" t="s">
        <v>47</v>
      </c>
      <c r="E104" s="31">
        <v>154075</v>
      </c>
      <c r="F104" s="31"/>
      <c r="G104" s="31">
        <f t="shared" si="61"/>
        <v>154075</v>
      </c>
      <c r="H104" s="31"/>
      <c r="I104" s="31">
        <f t="shared" si="62"/>
        <v>154075</v>
      </c>
      <c r="J104" s="31"/>
      <c r="K104" s="31">
        <f t="shared" si="63"/>
        <v>154075</v>
      </c>
      <c r="L104" s="31"/>
      <c r="M104" s="31">
        <f t="shared" si="64"/>
        <v>154075</v>
      </c>
      <c r="N104" s="31"/>
      <c r="O104" s="31">
        <f t="shared" si="65"/>
        <v>154075</v>
      </c>
      <c r="P104" s="31"/>
      <c r="Q104" s="31">
        <f t="shared" si="54"/>
        <v>154075</v>
      </c>
      <c r="R104" s="31"/>
      <c r="S104" s="31">
        <f t="shared" si="55"/>
        <v>154075</v>
      </c>
      <c r="T104" s="31"/>
      <c r="U104" s="31">
        <f t="shared" si="56"/>
        <v>154075</v>
      </c>
      <c r="V104" s="31"/>
      <c r="W104" s="31">
        <f t="shared" si="57"/>
        <v>154075</v>
      </c>
      <c r="X104" s="31"/>
      <c r="Y104" s="31">
        <f t="shared" si="58"/>
        <v>154075</v>
      </c>
      <c r="Z104" s="31"/>
      <c r="AA104" s="31">
        <f t="shared" si="59"/>
        <v>154075</v>
      </c>
      <c r="AB104" s="31"/>
      <c r="AC104" s="31">
        <f t="shared" si="60"/>
        <v>154075</v>
      </c>
    </row>
    <row r="105" spans="1:29" s="10" customFormat="1" ht="22.5">
      <c r="A105" s="24"/>
      <c r="B105" s="32"/>
      <c r="C105" s="24">
        <v>4700</v>
      </c>
      <c r="D105" s="17" t="s">
        <v>147</v>
      </c>
      <c r="E105" s="31">
        <v>0</v>
      </c>
      <c r="F105" s="31"/>
      <c r="G105" s="31">
        <f t="shared" si="61"/>
        <v>0</v>
      </c>
      <c r="H105" s="31"/>
      <c r="I105" s="31">
        <f t="shared" si="62"/>
        <v>0</v>
      </c>
      <c r="J105" s="31"/>
      <c r="K105" s="31">
        <f t="shared" si="63"/>
        <v>0</v>
      </c>
      <c r="L105" s="31">
        <v>2451</v>
      </c>
      <c r="M105" s="31">
        <f t="shared" si="64"/>
        <v>2451</v>
      </c>
      <c r="N105" s="31"/>
      <c r="O105" s="31">
        <f t="shared" si="65"/>
        <v>2451</v>
      </c>
      <c r="P105" s="31"/>
      <c r="Q105" s="31">
        <f t="shared" si="54"/>
        <v>2451</v>
      </c>
      <c r="R105" s="31"/>
      <c r="S105" s="31">
        <f t="shared" si="55"/>
        <v>2451</v>
      </c>
      <c r="T105" s="31">
        <v>1800</v>
      </c>
      <c r="U105" s="31">
        <f t="shared" si="56"/>
        <v>4251</v>
      </c>
      <c r="V105" s="31"/>
      <c r="W105" s="31">
        <f t="shared" si="57"/>
        <v>4251</v>
      </c>
      <c r="X105" s="31"/>
      <c r="Y105" s="31">
        <f t="shared" si="58"/>
        <v>4251</v>
      </c>
      <c r="Z105" s="31"/>
      <c r="AA105" s="31">
        <f t="shared" si="59"/>
        <v>4251</v>
      </c>
      <c r="AB105" s="31"/>
      <c r="AC105" s="31">
        <f t="shared" si="60"/>
        <v>4251</v>
      </c>
    </row>
    <row r="106" spans="1:29" s="1" customFormat="1" ht="19.5" customHeight="1">
      <c r="A106" s="12" t="s">
        <v>69</v>
      </c>
      <c r="B106" s="13"/>
      <c r="C106" s="14"/>
      <c r="D106" s="15" t="s">
        <v>17</v>
      </c>
      <c r="E106" s="16">
        <f>SUM(E109,E121,E107)</f>
        <v>157098</v>
      </c>
      <c r="F106" s="16">
        <f>SUM(F109,F121,F107)</f>
        <v>0</v>
      </c>
      <c r="G106" s="16">
        <f t="shared" si="61"/>
        <v>157098</v>
      </c>
      <c r="H106" s="16">
        <f>SUM(H109,H121,H107)</f>
        <v>0</v>
      </c>
      <c r="I106" s="16">
        <f t="shared" si="62"/>
        <v>157098</v>
      </c>
      <c r="J106" s="16">
        <f>SUM(J109,J121,J107)</f>
        <v>0</v>
      </c>
      <c r="K106" s="16">
        <f t="shared" si="63"/>
        <v>157098</v>
      </c>
      <c r="L106" s="16">
        <f>SUM(L109,L121,L107)</f>
        <v>0</v>
      </c>
      <c r="M106" s="16">
        <f t="shared" si="64"/>
        <v>157098</v>
      </c>
      <c r="N106" s="16">
        <f>SUM(N109,N121,N107)</f>
        <v>4318</v>
      </c>
      <c r="O106" s="16">
        <f t="shared" si="65"/>
        <v>161416</v>
      </c>
      <c r="P106" s="16">
        <f>SUM(P109,P121,P107)</f>
        <v>0</v>
      </c>
      <c r="Q106" s="16">
        <f t="shared" si="54"/>
        <v>161416</v>
      </c>
      <c r="R106" s="16">
        <f>SUM(R109,R121,R107)</f>
        <v>0</v>
      </c>
      <c r="S106" s="16">
        <f t="shared" si="55"/>
        <v>161416</v>
      </c>
      <c r="T106" s="16">
        <f>SUM(T109,T121,T107)</f>
        <v>432</v>
      </c>
      <c r="U106" s="16">
        <f t="shared" si="56"/>
        <v>161848</v>
      </c>
      <c r="V106" s="16">
        <f>SUM(V109,V121,V107)</f>
        <v>0</v>
      </c>
      <c r="W106" s="16">
        <f t="shared" si="57"/>
        <v>161848</v>
      </c>
      <c r="X106" s="16">
        <f>SUM(X109,X121,X107)</f>
        <v>0</v>
      </c>
      <c r="Y106" s="16">
        <f t="shared" si="58"/>
        <v>161848</v>
      </c>
      <c r="Z106" s="16">
        <f>SUM(Z109,Z121,Z107)</f>
        <v>15434</v>
      </c>
      <c r="AA106" s="16">
        <f t="shared" si="59"/>
        <v>177282</v>
      </c>
      <c r="AB106" s="16">
        <f>SUM(AB109,AB121,AB107)</f>
        <v>0</v>
      </c>
      <c r="AC106" s="16">
        <f t="shared" si="60"/>
        <v>177282</v>
      </c>
    </row>
    <row r="107" spans="1:29" s="1" customFormat="1" ht="19.5" customHeight="1">
      <c r="A107" s="12"/>
      <c r="B107" s="36">
        <v>85153</v>
      </c>
      <c r="C107" s="35"/>
      <c r="D107" s="17" t="s">
        <v>117</v>
      </c>
      <c r="E107" s="31">
        <f>SUM(E108:E108)</f>
        <v>9700</v>
      </c>
      <c r="F107" s="31">
        <f>SUM(F108:F108)</f>
        <v>0</v>
      </c>
      <c r="G107" s="31">
        <f t="shared" si="61"/>
        <v>9700</v>
      </c>
      <c r="H107" s="31">
        <f>SUM(H108:H108)</f>
        <v>0</v>
      </c>
      <c r="I107" s="31">
        <f t="shared" si="62"/>
        <v>9700</v>
      </c>
      <c r="J107" s="31">
        <f>SUM(J108:J108)</f>
        <v>0</v>
      </c>
      <c r="K107" s="31">
        <f t="shared" si="63"/>
        <v>9700</v>
      </c>
      <c r="L107" s="31">
        <f>SUM(L108:L108)</f>
        <v>0</v>
      </c>
      <c r="M107" s="31">
        <f t="shared" si="64"/>
        <v>9700</v>
      </c>
      <c r="N107" s="31">
        <f>SUM(N108:N108)</f>
        <v>0</v>
      </c>
      <c r="O107" s="31">
        <f t="shared" si="65"/>
        <v>9700</v>
      </c>
      <c r="P107" s="31">
        <f>SUM(P108:P108)</f>
        <v>0</v>
      </c>
      <c r="Q107" s="31">
        <f t="shared" si="54"/>
        <v>9700</v>
      </c>
      <c r="R107" s="31">
        <f>SUM(R108:R108)</f>
        <v>0</v>
      </c>
      <c r="S107" s="31">
        <f t="shared" si="55"/>
        <v>9700</v>
      </c>
      <c r="T107" s="31">
        <f>SUM(T108:T108)</f>
        <v>0</v>
      </c>
      <c r="U107" s="31">
        <f t="shared" si="56"/>
        <v>9700</v>
      </c>
      <c r="V107" s="31">
        <f>SUM(V108:V108)</f>
        <v>0</v>
      </c>
      <c r="W107" s="31">
        <f t="shared" si="57"/>
        <v>9700</v>
      </c>
      <c r="X107" s="31">
        <f>SUM(X108:X108)</f>
        <v>0</v>
      </c>
      <c r="Y107" s="31">
        <f t="shared" si="58"/>
        <v>9700</v>
      </c>
      <c r="Z107" s="31">
        <f>SUM(Z108:Z108)</f>
        <v>0</v>
      </c>
      <c r="AA107" s="31">
        <f t="shared" si="59"/>
        <v>9700</v>
      </c>
      <c r="AB107" s="31">
        <f>SUM(AB108:AB108)</f>
        <v>0</v>
      </c>
      <c r="AC107" s="31">
        <f t="shared" si="60"/>
        <v>9700</v>
      </c>
    </row>
    <row r="108" spans="1:29" s="1" customFormat="1" ht="19.5" customHeight="1">
      <c r="A108" s="12"/>
      <c r="B108" s="36"/>
      <c r="C108" s="35">
        <v>4300</v>
      </c>
      <c r="D108" s="17" t="s">
        <v>39</v>
      </c>
      <c r="E108" s="31">
        <v>9700</v>
      </c>
      <c r="F108" s="31"/>
      <c r="G108" s="31">
        <f t="shared" si="61"/>
        <v>9700</v>
      </c>
      <c r="H108" s="31"/>
      <c r="I108" s="31">
        <f t="shared" si="62"/>
        <v>9700</v>
      </c>
      <c r="J108" s="31"/>
      <c r="K108" s="31">
        <f t="shared" si="63"/>
        <v>9700</v>
      </c>
      <c r="L108" s="31"/>
      <c r="M108" s="31">
        <f t="shared" si="64"/>
        <v>9700</v>
      </c>
      <c r="N108" s="31"/>
      <c r="O108" s="31">
        <f t="shared" si="65"/>
        <v>9700</v>
      </c>
      <c r="P108" s="31"/>
      <c r="Q108" s="31">
        <f t="shared" si="54"/>
        <v>9700</v>
      </c>
      <c r="R108" s="31"/>
      <c r="S108" s="31">
        <f t="shared" si="55"/>
        <v>9700</v>
      </c>
      <c r="T108" s="31"/>
      <c r="U108" s="31">
        <f t="shared" si="56"/>
        <v>9700</v>
      </c>
      <c r="V108" s="31"/>
      <c r="W108" s="31">
        <f t="shared" si="57"/>
        <v>9700</v>
      </c>
      <c r="X108" s="31"/>
      <c r="Y108" s="31">
        <f t="shared" si="58"/>
        <v>9700</v>
      </c>
      <c r="Z108" s="31"/>
      <c r="AA108" s="31">
        <f t="shared" si="59"/>
        <v>9700</v>
      </c>
      <c r="AB108" s="31"/>
      <c r="AC108" s="31">
        <f t="shared" si="60"/>
        <v>9700</v>
      </c>
    </row>
    <row r="109" spans="1:29" s="10" customFormat="1" ht="19.5" customHeight="1">
      <c r="A109" s="24"/>
      <c r="B109" s="32" t="s">
        <v>70</v>
      </c>
      <c r="C109" s="35"/>
      <c r="D109" s="17" t="s">
        <v>18</v>
      </c>
      <c r="E109" s="31">
        <f>SUM(E110:E120)</f>
        <v>137398</v>
      </c>
      <c r="F109" s="31">
        <f>SUM(F110:F120)</f>
        <v>0</v>
      </c>
      <c r="G109" s="31">
        <f t="shared" si="61"/>
        <v>137398</v>
      </c>
      <c r="H109" s="31">
        <f>SUM(H110:H120)</f>
        <v>0</v>
      </c>
      <c r="I109" s="31">
        <f t="shared" si="62"/>
        <v>137398</v>
      </c>
      <c r="J109" s="31">
        <f>SUM(J110:J120)</f>
        <v>0</v>
      </c>
      <c r="K109" s="31">
        <f t="shared" si="63"/>
        <v>137398</v>
      </c>
      <c r="L109" s="31">
        <f>SUM(L110:L120)</f>
        <v>0</v>
      </c>
      <c r="M109" s="31">
        <f t="shared" si="64"/>
        <v>137398</v>
      </c>
      <c r="N109" s="31">
        <f>SUM(N110:N120)</f>
        <v>4318</v>
      </c>
      <c r="O109" s="31">
        <f t="shared" si="65"/>
        <v>141716</v>
      </c>
      <c r="P109" s="31">
        <f>SUM(P110:P120)</f>
        <v>0</v>
      </c>
      <c r="Q109" s="31">
        <f t="shared" si="54"/>
        <v>141716</v>
      </c>
      <c r="R109" s="31">
        <f>SUM(R110:R120)</f>
        <v>0</v>
      </c>
      <c r="S109" s="31">
        <f t="shared" si="55"/>
        <v>141716</v>
      </c>
      <c r="T109" s="31">
        <f>SUM(T110:T120)</f>
        <v>432</v>
      </c>
      <c r="U109" s="31">
        <f t="shared" si="56"/>
        <v>142148</v>
      </c>
      <c r="V109" s="31">
        <f>SUM(V110:V120)</f>
        <v>0</v>
      </c>
      <c r="W109" s="31">
        <f t="shared" si="57"/>
        <v>142148</v>
      </c>
      <c r="X109" s="31">
        <f>SUM(X110:X120)</f>
        <v>0</v>
      </c>
      <c r="Y109" s="31">
        <f t="shared" si="58"/>
        <v>142148</v>
      </c>
      <c r="Z109" s="31">
        <f>SUM(Z110:Z120)</f>
        <v>15434</v>
      </c>
      <c r="AA109" s="31">
        <f t="shared" si="59"/>
        <v>157582</v>
      </c>
      <c r="AB109" s="31">
        <f>SUM(AB110:AB120)</f>
        <v>0</v>
      </c>
      <c r="AC109" s="31">
        <f t="shared" si="60"/>
        <v>157582</v>
      </c>
    </row>
    <row r="110" spans="1:29" s="10" customFormat="1" ht="33.75">
      <c r="A110" s="24"/>
      <c r="B110" s="36"/>
      <c r="C110" s="35">
        <v>2630</v>
      </c>
      <c r="D110" s="17" t="s">
        <v>116</v>
      </c>
      <c r="E110" s="31">
        <v>73240</v>
      </c>
      <c r="F110" s="31">
        <v>-68400</v>
      </c>
      <c r="G110" s="31">
        <f t="shared" si="61"/>
        <v>4840</v>
      </c>
      <c r="H110" s="31"/>
      <c r="I110" s="31">
        <f t="shared" si="62"/>
        <v>4840</v>
      </c>
      <c r="J110" s="31"/>
      <c r="K110" s="31">
        <f t="shared" si="63"/>
        <v>4840</v>
      </c>
      <c r="L110" s="31"/>
      <c r="M110" s="31">
        <f t="shared" si="64"/>
        <v>4840</v>
      </c>
      <c r="N110" s="31">
        <v>-4840</v>
      </c>
      <c r="O110" s="31">
        <f t="shared" si="65"/>
        <v>0</v>
      </c>
      <c r="P110" s="31"/>
      <c r="Q110" s="31">
        <f t="shared" si="54"/>
        <v>0</v>
      </c>
      <c r="R110" s="31"/>
      <c r="S110" s="31">
        <f t="shared" si="55"/>
        <v>0</v>
      </c>
      <c r="T110" s="31"/>
      <c r="U110" s="31">
        <f t="shared" si="56"/>
        <v>0</v>
      </c>
      <c r="V110" s="31"/>
      <c r="W110" s="31">
        <f t="shared" si="57"/>
        <v>0</v>
      </c>
      <c r="X110" s="31"/>
      <c r="Y110" s="31">
        <f t="shared" si="58"/>
        <v>0</v>
      </c>
      <c r="Z110" s="31"/>
      <c r="AA110" s="31">
        <f t="shared" si="59"/>
        <v>0</v>
      </c>
      <c r="AB110" s="31"/>
      <c r="AC110" s="31">
        <f t="shared" si="60"/>
        <v>0</v>
      </c>
    </row>
    <row r="111" spans="1:29" s="10" customFormat="1" ht="45">
      <c r="A111" s="24"/>
      <c r="B111" s="36"/>
      <c r="C111" s="35">
        <v>2710</v>
      </c>
      <c r="D111" s="17" t="s">
        <v>153</v>
      </c>
      <c r="E111" s="31"/>
      <c r="F111" s="31"/>
      <c r="G111" s="31"/>
      <c r="H111" s="31"/>
      <c r="I111" s="31"/>
      <c r="J111" s="31"/>
      <c r="K111" s="31"/>
      <c r="L111" s="31"/>
      <c r="M111" s="31">
        <v>0</v>
      </c>
      <c r="N111" s="31">
        <v>9158</v>
      </c>
      <c r="O111" s="31">
        <f t="shared" si="65"/>
        <v>9158</v>
      </c>
      <c r="P111" s="31"/>
      <c r="Q111" s="31">
        <f t="shared" si="54"/>
        <v>9158</v>
      </c>
      <c r="R111" s="31"/>
      <c r="S111" s="31">
        <f t="shared" si="55"/>
        <v>9158</v>
      </c>
      <c r="T111" s="31"/>
      <c r="U111" s="31">
        <f t="shared" si="56"/>
        <v>9158</v>
      </c>
      <c r="V111" s="31"/>
      <c r="W111" s="31">
        <f t="shared" si="57"/>
        <v>9158</v>
      </c>
      <c r="X111" s="31"/>
      <c r="Y111" s="31">
        <f t="shared" si="58"/>
        <v>9158</v>
      </c>
      <c r="Z111" s="31"/>
      <c r="AA111" s="31">
        <f t="shared" si="59"/>
        <v>9158</v>
      </c>
      <c r="AB111" s="31"/>
      <c r="AC111" s="31">
        <f t="shared" si="60"/>
        <v>9158</v>
      </c>
    </row>
    <row r="112" spans="1:29" s="10" customFormat="1" ht="33.75">
      <c r="A112" s="24"/>
      <c r="B112" s="36"/>
      <c r="C112" s="35">
        <v>2820</v>
      </c>
      <c r="D112" s="17" t="s">
        <v>134</v>
      </c>
      <c r="E112" s="31">
        <v>0</v>
      </c>
      <c r="F112" s="31">
        <v>13200</v>
      </c>
      <c r="G112" s="31">
        <f aca="true" t="shared" si="66" ref="G112:G130">SUM(E112:F112)</f>
        <v>13200</v>
      </c>
      <c r="H112" s="31"/>
      <c r="I112" s="31">
        <f aca="true" t="shared" si="67" ref="I112:I154">SUM(G112:H112)</f>
        <v>13200</v>
      </c>
      <c r="J112" s="31"/>
      <c r="K112" s="31">
        <f aca="true" t="shared" si="68" ref="K112:K154">SUM(I112:J112)</f>
        <v>13200</v>
      </c>
      <c r="L112" s="31"/>
      <c r="M112" s="31">
        <f aca="true" t="shared" si="69" ref="M112:M154">SUM(K112:L112)</f>
        <v>13200</v>
      </c>
      <c r="N112" s="31"/>
      <c r="O112" s="31">
        <f t="shared" si="65"/>
        <v>13200</v>
      </c>
      <c r="P112" s="31"/>
      <c r="Q112" s="31">
        <f t="shared" si="54"/>
        <v>13200</v>
      </c>
      <c r="R112" s="31"/>
      <c r="S112" s="31">
        <f t="shared" si="55"/>
        <v>13200</v>
      </c>
      <c r="T112" s="31"/>
      <c r="U112" s="31">
        <f t="shared" si="56"/>
        <v>13200</v>
      </c>
      <c r="V112" s="31"/>
      <c r="W112" s="31">
        <f t="shared" si="57"/>
        <v>13200</v>
      </c>
      <c r="X112" s="31"/>
      <c r="Y112" s="31">
        <f t="shared" si="58"/>
        <v>13200</v>
      </c>
      <c r="Z112" s="31"/>
      <c r="AA112" s="31">
        <f t="shared" si="59"/>
        <v>13200</v>
      </c>
      <c r="AB112" s="31"/>
      <c r="AC112" s="31">
        <f t="shared" si="60"/>
        <v>13200</v>
      </c>
    </row>
    <row r="113" spans="1:29" s="10" customFormat="1" ht="56.25">
      <c r="A113" s="24"/>
      <c r="B113" s="36"/>
      <c r="C113" s="35">
        <v>2830</v>
      </c>
      <c r="D113" s="17" t="s">
        <v>135</v>
      </c>
      <c r="E113" s="31">
        <v>0</v>
      </c>
      <c r="F113" s="31">
        <v>55200</v>
      </c>
      <c r="G113" s="31">
        <f t="shared" si="66"/>
        <v>55200</v>
      </c>
      <c r="H113" s="31"/>
      <c r="I113" s="31">
        <f t="shared" si="67"/>
        <v>55200</v>
      </c>
      <c r="J113" s="31"/>
      <c r="K113" s="31">
        <f t="shared" si="68"/>
        <v>55200</v>
      </c>
      <c r="L113" s="31"/>
      <c r="M113" s="31">
        <f t="shared" si="69"/>
        <v>55200</v>
      </c>
      <c r="N113" s="31"/>
      <c r="O113" s="31">
        <f t="shared" si="65"/>
        <v>55200</v>
      </c>
      <c r="P113" s="31"/>
      <c r="Q113" s="31">
        <f t="shared" si="54"/>
        <v>55200</v>
      </c>
      <c r="R113" s="31"/>
      <c r="S113" s="31">
        <f t="shared" si="55"/>
        <v>55200</v>
      </c>
      <c r="T113" s="31"/>
      <c r="U113" s="31">
        <f t="shared" si="56"/>
        <v>55200</v>
      </c>
      <c r="V113" s="31"/>
      <c r="W113" s="31">
        <f t="shared" si="57"/>
        <v>55200</v>
      </c>
      <c r="X113" s="31"/>
      <c r="Y113" s="31">
        <f t="shared" si="58"/>
        <v>55200</v>
      </c>
      <c r="Z113" s="31"/>
      <c r="AA113" s="31">
        <f t="shared" si="59"/>
        <v>55200</v>
      </c>
      <c r="AB113" s="31"/>
      <c r="AC113" s="31">
        <f t="shared" si="60"/>
        <v>55200</v>
      </c>
    </row>
    <row r="114" spans="1:29" s="10" customFormat="1" ht="24" customHeight="1">
      <c r="A114" s="24"/>
      <c r="B114" s="36"/>
      <c r="C114" s="35">
        <v>4110</v>
      </c>
      <c r="D114" s="17" t="s">
        <v>45</v>
      </c>
      <c r="E114" s="31">
        <v>1758</v>
      </c>
      <c r="F114" s="31"/>
      <c r="G114" s="31">
        <f t="shared" si="66"/>
        <v>1758</v>
      </c>
      <c r="H114" s="31"/>
      <c r="I114" s="31">
        <f t="shared" si="67"/>
        <v>1758</v>
      </c>
      <c r="J114" s="31"/>
      <c r="K114" s="31">
        <f t="shared" si="68"/>
        <v>1758</v>
      </c>
      <c r="L114" s="31"/>
      <c r="M114" s="31">
        <f t="shared" si="69"/>
        <v>1758</v>
      </c>
      <c r="N114" s="31"/>
      <c r="O114" s="31">
        <f t="shared" si="65"/>
        <v>1758</v>
      </c>
      <c r="P114" s="31"/>
      <c r="Q114" s="31">
        <f t="shared" si="54"/>
        <v>1758</v>
      </c>
      <c r="R114" s="31"/>
      <c r="S114" s="31">
        <f t="shared" si="55"/>
        <v>1758</v>
      </c>
      <c r="T114" s="31"/>
      <c r="U114" s="31">
        <f t="shared" si="56"/>
        <v>1758</v>
      </c>
      <c r="V114" s="31"/>
      <c r="W114" s="31">
        <f t="shared" si="57"/>
        <v>1758</v>
      </c>
      <c r="X114" s="31"/>
      <c r="Y114" s="31">
        <f t="shared" si="58"/>
        <v>1758</v>
      </c>
      <c r="Z114" s="31"/>
      <c r="AA114" s="31">
        <f t="shared" si="59"/>
        <v>1758</v>
      </c>
      <c r="AB114" s="31"/>
      <c r="AC114" s="31">
        <f t="shared" si="60"/>
        <v>1758</v>
      </c>
    </row>
    <row r="115" spans="1:29" s="10" customFormat="1" ht="19.5" customHeight="1">
      <c r="A115" s="24"/>
      <c r="B115" s="36"/>
      <c r="C115" s="35">
        <v>4170</v>
      </c>
      <c r="D115" s="17" t="s">
        <v>110</v>
      </c>
      <c r="E115" s="31">
        <v>36800</v>
      </c>
      <c r="F115" s="31"/>
      <c r="G115" s="31">
        <f t="shared" si="66"/>
        <v>36800</v>
      </c>
      <c r="H115" s="31"/>
      <c r="I115" s="31">
        <f t="shared" si="67"/>
        <v>36800</v>
      </c>
      <c r="J115" s="31"/>
      <c r="K115" s="31">
        <f t="shared" si="68"/>
        <v>36800</v>
      </c>
      <c r="L115" s="31"/>
      <c r="M115" s="31">
        <f t="shared" si="69"/>
        <v>36800</v>
      </c>
      <c r="N115" s="31"/>
      <c r="O115" s="31">
        <f t="shared" si="65"/>
        <v>36800</v>
      </c>
      <c r="P115" s="31"/>
      <c r="Q115" s="31">
        <f t="shared" si="54"/>
        <v>36800</v>
      </c>
      <c r="R115" s="31"/>
      <c r="S115" s="31">
        <f t="shared" si="55"/>
        <v>36800</v>
      </c>
      <c r="T115" s="31"/>
      <c r="U115" s="31">
        <f t="shared" si="56"/>
        <v>36800</v>
      </c>
      <c r="V115" s="31"/>
      <c r="W115" s="31">
        <f t="shared" si="57"/>
        <v>36800</v>
      </c>
      <c r="X115" s="31"/>
      <c r="Y115" s="31">
        <f t="shared" si="58"/>
        <v>36800</v>
      </c>
      <c r="Z115" s="31"/>
      <c r="AA115" s="31">
        <f t="shared" si="59"/>
        <v>36800</v>
      </c>
      <c r="AB115" s="31"/>
      <c r="AC115" s="31">
        <f t="shared" si="60"/>
        <v>36800</v>
      </c>
    </row>
    <row r="116" spans="1:29" s="10" customFormat="1" ht="19.5" customHeight="1">
      <c r="A116" s="24"/>
      <c r="B116" s="36"/>
      <c r="C116" s="35">
        <v>4210</v>
      </c>
      <c r="D116" s="5" t="s">
        <v>49</v>
      </c>
      <c r="E116" s="31">
        <v>7000</v>
      </c>
      <c r="F116" s="31"/>
      <c r="G116" s="31">
        <f t="shared" si="66"/>
        <v>7000</v>
      </c>
      <c r="H116" s="31"/>
      <c r="I116" s="31">
        <f t="shared" si="67"/>
        <v>7000</v>
      </c>
      <c r="J116" s="31"/>
      <c r="K116" s="31">
        <f t="shared" si="68"/>
        <v>7000</v>
      </c>
      <c r="L116" s="31"/>
      <c r="M116" s="31">
        <f t="shared" si="69"/>
        <v>7000</v>
      </c>
      <c r="N116" s="31"/>
      <c r="O116" s="31">
        <f t="shared" si="65"/>
        <v>7000</v>
      </c>
      <c r="P116" s="31"/>
      <c r="Q116" s="31">
        <f t="shared" si="54"/>
        <v>7000</v>
      </c>
      <c r="R116" s="31"/>
      <c r="S116" s="31">
        <f t="shared" si="55"/>
        <v>7000</v>
      </c>
      <c r="T116" s="31"/>
      <c r="U116" s="31">
        <f t="shared" si="56"/>
        <v>7000</v>
      </c>
      <c r="V116" s="31"/>
      <c r="W116" s="31">
        <f t="shared" si="57"/>
        <v>7000</v>
      </c>
      <c r="X116" s="31"/>
      <c r="Y116" s="31">
        <f t="shared" si="58"/>
        <v>7000</v>
      </c>
      <c r="Z116" s="31"/>
      <c r="AA116" s="31">
        <f t="shared" si="59"/>
        <v>7000</v>
      </c>
      <c r="AB116" s="31"/>
      <c r="AC116" s="31">
        <f t="shared" si="60"/>
        <v>7000</v>
      </c>
    </row>
    <row r="117" spans="1:29" s="10" customFormat="1" ht="19.5" customHeight="1">
      <c r="A117" s="24"/>
      <c r="B117" s="36"/>
      <c r="C117" s="35">
        <v>4220</v>
      </c>
      <c r="D117" s="17" t="s">
        <v>104</v>
      </c>
      <c r="E117" s="31">
        <v>13500</v>
      </c>
      <c r="F117" s="31"/>
      <c r="G117" s="31">
        <f t="shared" si="66"/>
        <v>13500</v>
      </c>
      <c r="H117" s="31"/>
      <c r="I117" s="31">
        <f t="shared" si="67"/>
        <v>13500</v>
      </c>
      <c r="J117" s="31"/>
      <c r="K117" s="31">
        <f t="shared" si="68"/>
        <v>13500</v>
      </c>
      <c r="L117" s="31"/>
      <c r="M117" s="31">
        <f t="shared" si="69"/>
        <v>13500</v>
      </c>
      <c r="N117" s="31"/>
      <c r="O117" s="31">
        <f t="shared" si="65"/>
        <v>13500</v>
      </c>
      <c r="P117" s="31"/>
      <c r="Q117" s="31">
        <f t="shared" si="54"/>
        <v>13500</v>
      </c>
      <c r="R117" s="31"/>
      <c r="S117" s="31">
        <f t="shared" si="55"/>
        <v>13500</v>
      </c>
      <c r="T117" s="31"/>
      <c r="U117" s="31">
        <f t="shared" si="56"/>
        <v>13500</v>
      </c>
      <c r="V117" s="31"/>
      <c r="W117" s="31">
        <f t="shared" si="57"/>
        <v>13500</v>
      </c>
      <c r="X117" s="31"/>
      <c r="Y117" s="31">
        <f t="shared" si="58"/>
        <v>13500</v>
      </c>
      <c r="Z117" s="31"/>
      <c r="AA117" s="31">
        <f t="shared" si="59"/>
        <v>13500</v>
      </c>
      <c r="AB117" s="31"/>
      <c r="AC117" s="31">
        <f t="shared" si="60"/>
        <v>13500</v>
      </c>
    </row>
    <row r="118" spans="1:29" s="10" customFormat="1" ht="19.5" customHeight="1">
      <c r="A118" s="24"/>
      <c r="B118" s="36"/>
      <c r="C118" s="35">
        <v>4300</v>
      </c>
      <c r="D118" s="17" t="s">
        <v>39</v>
      </c>
      <c r="E118" s="31">
        <v>3100</v>
      </c>
      <c r="F118" s="31"/>
      <c r="G118" s="31">
        <f t="shared" si="66"/>
        <v>3100</v>
      </c>
      <c r="H118" s="31"/>
      <c r="I118" s="31">
        <f t="shared" si="67"/>
        <v>3100</v>
      </c>
      <c r="J118" s="31"/>
      <c r="K118" s="31">
        <f t="shared" si="68"/>
        <v>3100</v>
      </c>
      <c r="L118" s="31"/>
      <c r="M118" s="31">
        <f t="shared" si="69"/>
        <v>3100</v>
      </c>
      <c r="N118" s="31"/>
      <c r="O118" s="31">
        <f t="shared" si="65"/>
        <v>3100</v>
      </c>
      <c r="P118" s="31"/>
      <c r="Q118" s="31">
        <f t="shared" si="54"/>
        <v>3100</v>
      </c>
      <c r="R118" s="31"/>
      <c r="S118" s="31">
        <f t="shared" si="55"/>
        <v>3100</v>
      </c>
      <c r="T118" s="31"/>
      <c r="U118" s="31">
        <f t="shared" si="56"/>
        <v>3100</v>
      </c>
      <c r="V118" s="31"/>
      <c r="W118" s="31">
        <f t="shared" si="57"/>
        <v>3100</v>
      </c>
      <c r="X118" s="31"/>
      <c r="Y118" s="31">
        <f t="shared" si="58"/>
        <v>3100</v>
      </c>
      <c r="Z118" s="31">
        <v>14434</v>
      </c>
      <c r="AA118" s="31">
        <f t="shared" si="59"/>
        <v>17534</v>
      </c>
      <c r="AB118" s="31"/>
      <c r="AC118" s="31">
        <f t="shared" si="60"/>
        <v>17534</v>
      </c>
    </row>
    <row r="119" spans="1:29" s="10" customFormat="1" ht="22.5" customHeight="1">
      <c r="A119" s="24"/>
      <c r="B119" s="36"/>
      <c r="C119" s="35">
        <v>4350</v>
      </c>
      <c r="D119" s="17" t="s">
        <v>126</v>
      </c>
      <c r="E119" s="31">
        <v>800</v>
      </c>
      <c r="F119" s="31"/>
      <c r="G119" s="31">
        <f t="shared" si="66"/>
        <v>800</v>
      </c>
      <c r="H119" s="31"/>
      <c r="I119" s="31">
        <f t="shared" si="67"/>
        <v>800</v>
      </c>
      <c r="J119" s="31"/>
      <c r="K119" s="31">
        <f t="shared" si="68"/>
        <v>800</v>
      </c>
      <c r="L119" s="31"/>
      <c r="M119" s="31">
        <f t="shared" si="69"/>
        <v>800</v>
      </c>
      <c r="N119" s="31"/>
      <c r="O119" s="31">
        <f t="shared" si="65"/>
        <v>800</v>
      </c>
      <c r="P119" s="31"/>
      <c r="Q119" s="31">
        <f t="shared" si="54"/>
        <v>800</v>
      </c>
      <c r="R119" s="31"/>
      <c r="S119" s="31">
        <f t="shared" si="55"/>
        <v>800</v>
      </c>
      <c r="T119" s="31">
        <v>432</v>
      </c>
      <c r="U119" s="31">
        <f t="shared" si="56"/>
        <v>1232</v>
      </c>
      <c r="V119" s="31"/>
      <c r="W119" s="31">
        <f t="shared" si="57"/>
        <v>1232</v>
      </c>
      <c r="X119" s="31"/>
      <c r="Y119" s="31">
        <f t="shared" si="58"/>
        <v>1232</v>
      </c>
      <c r="Z119" s="31"/>
      <c r="AA119" s="31">
        <f t="shared" si="59"/>
        <v>1232</v>
      </c>
      <c r="AB119" s="31"/>
      <c r="AC119" s="31">
        <f t="shared" si="60"/>
        <v>1232</v>
      </c>
    </row>
    <row r="120" spans="1:29" s="10" customFormat="1" ht="19.5" customHeight="1">
      <c r="A120" s="24"/>
      <c r="B120" s="36"/>
      <c r="C120" s="35">
        <v>4410</v>
      </c>
      <c r="D120" s="17" t="s">
        <v>48</v>
      </c>
      <c r="E120" s="31">
        <v>1200</v>
      </c>
      <c r="F120" s="31"/>
      <c r="G120" s="31">
        <f t="shared" si="66"/>
        <v>1200</v>
      </c>
      <c r="H120" s="31"/>
      <c r="I120" s="31">
        <f t="shared" si="67"/>
        <v>1200</v>
      </c>
      <c r="J120" s="31"/>
      <c r="K120" s="31">
        <f t="shared" si="68"/>
        <v>1200</v>
      </c>
      <c r="L120" s="31"/>
      <c r="M120" s="31">
        <f t="shared" si="69"/>
        <v>1200</v>
      </c>
      <c r="N120" s="31"/>
      <c r="O120" s="31">
        <f t="shared" si="65"/>
        <v>1200</v>
      </c>
      <c r="P120" s="31"/>
      <c r="Q120" s="31">
        <f t="shared" si="54"/>
        <v>1200</v>
      </c>
      <c r="R120" s="31"/>
      <c r="S120" s="31">
        <f t="shared" si="55"/>
        <v>1200</v>
      </c>
      <c r="T120" s="31"/>
      <c r="U120" s="31">
        <f t="shared" si="56"/>
        <v>1200</v>
      </c>
      <c r="V120" s="31"/>
      <c r="W120" s="31">
        <f t="shared" si="57"/>
        <v>1200</v>
      </c>
      <c r="X120" s="31"/>
      <c r="Y120" s="31">
        <f t="shared" si="58"/>
        <v>1200</v>
      </c>
      <c r="Z120" s="31">
        <v>1000</v>
      </c>
      <c r="AA120" s="31">
        <f t="shared" si="59"/>
        <v>2200</v>
      </c>
      <c r="AB120" s="31"/>
      <c r="AC120" s="31">
        <f t="shared" si="60"/>
        <v>2200</v>
      </c>
    </row>
    <row r="121" spans="1:29" s="10" customFormat="1" ht="19.5" customHeight="1">
      <c r="A121" s="24"/>
      <c r="B121" s="36">
        <v>85195</v>
      </c>
      <c r="C121" s="35"/>
      <c r="D121" s="17" t="s">
        <v>6</v>
      </c>
      <c r="E121" s="31">
        <f>SUM(E122)</f>
        <v>10000</v>
      </c>
      <c r="F121" s="31">
        <f>SUM(F122)</f>
        <v>0</v>
      </c>
      <c r="G121" s="31">
        <f t="shared" si="66"/>
        <v>10000</v>
      </c>
      <c r="H121" s="31">
        <f>SUM(H122)</f>
        <v>0</v>
      </c>
      <c r="I121" s="31">
        <f t="shared" si="67"/>
        <v>10000</v>
      </c>
      <c r="J121" s="31">
        <f>SUM(J122)</f>
        <v>0</v>
      </c>
      <c r="K121" s="31">
        <f t="shared" si="68"/>
        <v>10000</v>
      </c>
      <c r="L121" s="31">
        <f>SUM(L122)</f>
        <v>0</v>
      </c>
      <c r="M121" s="31">
        <f t="shared" si="69"/>
        <v>10000</v>
      </c>
      <c r="N121" s="31">
        <f>SUM(N122)</f>
        <v>0</v>
      </c>
      <c r="O121" s="31">
        <f t="shared" si="65"/>
        <v>10000</v>
      </c>
      <c r="P121" s="31">
        <f>SUM(P122)</f>
        <v>0</v>
      </c>
      <c r="Q121" s="31">
        <f t="shared" si="54"/>
        <v>10000</v>
      </c>
      <c r="R121" s="31">
        <f>SUM(R122)</f>
        <v>0</v>
      </c>
      <c r="S121" s="31">
        <f t="shared" si="55"/>
        <v>10000</v>
      </c>
      <c r="T121" s="31">
        <f>SUM(T122)</f>
        <v>0</v>
      </c>
      <c r="U121" s="31">
        <f t="shared" si="56"/>
        <v>10000</v>
      </c>
      <c r="V121" s="31">
        <f>SUM(V122)</f>
        <v>0</v>
      </c>
      <c r="W121" s="31">
        <f t="shared" si="57"/>
        <v>10000</v>
      </c>
      <c r="X121" s="31">
        <f>SUM(X122)</f>
        <v>0</v>
      </c>
      <c r="Y121" s="31">
        <f t="shared" si="58"/>
        <v>10000</v>
      </c>
      <c r="Z121" s="31">
        <f>SUM(Z122)</f>
        <v>0</v>
      </c>
      <c r="AA121" s="31">
        <f t="shared" si="59"/>
        <v>10000</v>
      </c>
      <c r="AB121" s="31">
        <f>SUM(AB122)</f>
        <v>0</v>
      </c>
      <c r="AC121" s="31">
        <f t="shared" si="60"/>
        <v>10000</v>
      </c>
    </row>
    <row r="122" spans="1:29" s="10" customFormat="1" ht="19.5" customHeight="1">
      <c r="A122" s="24"/>
      <c r="B122" s="36"/>
      <c r="C122" s="35">
        <v>4430</v>
      </c>
      <c r="D122" s="17" t="s">
        <v>50</v>
      </c>
      <c r="E122" s="31">
        <v>10000</v>
      </c>
      <c r="F122" s="31"/>
      <c r="G122" s="31">
        <f t="shared" si="66"/>
        <v>10000</v>
      </c>
      <c r="H122" s="31"/>
      <c r="I122" s="31">
        <f t="shared" si="67"/>
        <v>10000</v>
      </c>
      <c r="J122" s="31"/>
      <c r="K122" s="31">
        <f t="shared" si="68"/>
        <v>10000</v>
      </c>
      <c r="L122" s="31"/>
      <c r="M122" s="31">
        <f t="shared" si="69"/>
        <v>10000</v>
      </c>
      <c r="N122" s="31"/>
      <c r="O122" s="31">
        <f t="shared" si="65"/>
        <v>10000</v>
      </c>
      <c r="P122" s="31"/>
      <c r="Q122" s="31">
        <f t="shared" si="54"/>
        <v>10000</v>
      </c>
      <c r="R122" s="31"/>
      <c r="S122" s="31">
        <f t="shared" si="55"/>
        <v>10000</v>
      </c>
      <c r="T122" s="31"/>
      <c r="U122" s="31">
        <f t="shared" si="56"/>
        <v>10000</v>
      </c>
      <c r="V122" s="31"/>
      <c r="W122" s="31">
        <f t="shared" si="57"/>
        <v>10000</v>
      </c>
      <c r="X122" s="31"/>
      <c r="Y122" s="31">
        <f t="shared" si="58"/>
        <v>10000</v>
      </c>
      <c r="Z122" s="31"/>
      <c r="AA122" s="31">
        <f t="shared" si="59"/>
        <v>10000</v>
      </c>
      <c r="AB122" s="31"/>
      <c r="AC122" s="31">
        <f t="shared" si="60"/>
        <v>10000</v>
      </c>
    </row>
    <row r="123" spans="1:29" s="1" customFormat="1" ht="19.5" customHeight="1">
      <c r="A123" s="23">
        <v>852</v>
      </c>
      <c r="B123" s="13"/>
      <c r="C123" s="14"/>
      <c r="D123" s="15" t="s">
        <v>108</v>
      </c>
      <c r="E123" s="16">
        <f>SUM(E124,E146,E148,E150,E152,)</f>
        <v>7862820</v>
      </c>
      <c r="F123" s="16">
        <f>SUM(F124,F146,F148,F150,F152,)</f>
        <v>0</v>
      </c>
      <c r="G123" s="16">
        <f t="shared" si="66"/>
        <v>7862820</v>
      </c>
      <c r="H123" s="16">
        <f>SUM(H124,H146,H148,H150,H152,)</f>
        <v>147200</v>
      </c>
      <c r="I123" s="16">
        <f t="shared" si="67"/>
        <v>8010020</v>
      </c>
      <c r="J123" s="16">
        <f>SUM(J124,J146,J148,J150,J152,)</f>
        <v>0</v>
      </c>
      <c r="K123" s="16">
        <f t="shared" si="68"/>
        <v>8010020</v>
      </c>
      <c r="L123" s="16">
        <f>SUM(L124,L146,L148,L150,L152,)</f>
        <v>0</v>
      </c>
      <c r="M123" s="16">
        <f t="shared" si="69"/>
        <v>8010020</v>
      </c>
      <c r="N123" s="16">
        <f>SUM(N124,N146,N148,N150,N152,)</f>
        <v>0</v>
      </c>
      <c r="O123" s="16">
        <f t="shared" si="65"/>
        <v>8010020</v>
      </c>
      <c r="P123" s="16">
        <f>SUM(P124,P146,P148,P150,P152,)</f>
        <v>0</v>
      </c>
      <c r="Q123" s="16">
        <f t="shared" si="54"/>
        <v>8010020</v>
      </c>
      <c r="R123" s="16">
        <f>SUM(R124,R146,R148,R150,R152,)</f>
        <v>0</v>
      </c>
      <c r="S123" s="16">
        <f t="shared" si="55"/>
        <v>8010020</v>
      </c>
      <c r="T123" s="16">
        <f>SUM(T124,T146,T148,T150,T152,)</f>
        <v>-159500</v>
      </c>
      <c r="U123" s="16">
        <f t="shared" si="56"/>
        <v>7850520</v>
      </c>
      <c r="V123" s="16">
        <f>SUM(V124,V146,V148,V150,V152,)</f>
        <v>-23300</v>
      </c>
      <c r="W123" s="16">
        <f t="shared" si="57"/>
        <v>7827220</v>
      </c>
      <c r="X123" s="16">
        <f>SUM(X124,X146,X148,X150,X152,)</f>
        <v>0</v>
      </c>
      <c r="Y123" s="16">
        <f t="shared" si="58"/>
        <v>7827220</v>
      </c>
      <c r="Z123" s="16">
        <f>SUM(Z124,Z146,Z148,Z150,Z152,)</f>
        <v>-25200</v>
      </c>
      <c r="AA123" s="16">
        <f t="shared" si="59"/>
        <v>7802020</v>
      </c>
      <c r="AB123" s="16">
        <f>SUM(AB124,AB146,AB148,AB150,AB152,)</f>
        <v>0</v>
      </c>
      <c r="AC123" s="16">
        <f t="shared" si="60"/>
        <v>7802020</v>
      </c>
    </row>
    <row r="124" spans="1:29" s="10" customFormat="1" ht="45">
      <c r="A124" s="40"/>
      <c r="B124" s="19">
        <v>85212</v>
      </c>
      <c r="C124" s="30"/>
      <c r="D124" s="28" t="s">
        <v>115</v>
      </c>
      <c r="E124" s="26">
        <f>SUM(E126:E140)</f>
        <v>6416200</v>
      </c>
      <c r="F124" s="26">
        <f>SUM(F126:F140)</f>
        <v>0</v>
      </c>
      <c r="G124" s="31">
        <f t="shared" si="66"/>
        <v>6416200</v>
      </c>
      <c r="H124" s="26">
        <f>SUM(H126:H140)</f>
        <v>147200</v>
      </c>
      <c r="I124" s="31">
        <f t="shared" si="67"/>
        <v>6563400</v>
      </c>
      <c r="J124" s="26">
        <f>SUM(J126:J140)</f>
        <v>0</v>
      </c>
      <c r="K124" s="31">
        <f t="shared" si="68"/>
        <v>6563400</v>
      </c>
      <c r="L124" s="26">
        <f>SUM(L126:L140)</f>
        <v>0</v>
      </c>
      <c r="M124" s="31">
        <f t="shared" si="69"/>
        <v>6563400</v>
      </c>
      <c r="N124" s="26">
        <f>SUM(N126:N140)</f>
        <v>0</v>
      </c>
      <c r="O124" s="31">
        <f t="shared" si="65"/>
        <v>6563400</v>
      </c>
      <c r="P124" s="26">
        <f>SUM(P126:P140)</f>
        <v>0</v>
      </c>
      <c r="Q124" s="31">
        <f t="shared" si="54"/>
        <v>6563400</v>
      </c>
      <c r="R124" s="26">
        <f>SUM(R126:R140)</f>
        <v>0</v>
      </c>
      <c r="S124" s="31">
        <f t="shared" si="55"/>
        <v>6563400</v>
      </c>
      <c r="T124" s="26">
        <f>SUM(T126:T145)</f>
        <v>52500</v>
      </c>
      <c r="U124" s="26">
        <f>SUM(U126:U145)</f>
        <v>6615900</v>
      </c>
      <c r="V124" s="26">
        <f>SUM(V125:V145)</f>
        <v>0</v>
      </c>
      <c r="W124" s="26">
        <f>SUM(W126:W145)</f>
        <v>6614900</v>
      </c>
      <c r="X124" s="26">
        <f>SUM(X126:X145)</f>
        <v>0</v>
      </c>
      <c r="Y124" s="26">
        <f>SUM(Y125:Y145)</f>
        <v>6615900</v>
      </c>
      <c r="Z124" s="26">
        <f>SUM(Z125:Z145)</f>
        <v>142800</v>
      </c>
      <c r="AA124" s="26">
        <f>SUM(AA125:AA145)</f>
        <v>6758700</v>
      </c>
      <c r="AB124" s="26">
        <f>SUM(AB125:AB145)</f>
        <v>0</v>
      </c>
      <c r="AC124" s="26">
        <f>SUM(AC125:AC145)</f>
        <v>6758700</v>
      </c>
    </row>
    <row r="125" spans="1:29" s="10" customFormat="1" ht="21.75" customHeight="1">
      <c r="A125" s="40"/>
      <c r="B125" s="19"/>
      <c r="C125" s="30">
        <v>3020</v>
      </c>
      <c r="D125" s="28"/>
      <c r="E125" s="26"/>
      <c r="F125" s="26"/>
      <c r="G125" s="31"/>
      <c r="H125" s="26"/>
      <c r="I125" s="31"/>
      <c r="J125" s="26"/>
      <c r="K125" s="31"/>
      <c r="L125" s="26"/>
      <c r="M125" s="31"/>
      <c r="N125" s="26"/>
      <c r="O125" s="31"/>
      <c r="P125" s="26"/>
      <c r="Q125" s="31"/>
      <c r="R125" s="26"/>
      <c r="S125" s="31"/>
      <c r="T125" s="26"/>
      <c r="U125" s="26"/>
      <c r="V125" s="26"/>
      <c r="W125" s="26"/>
      <c r="X125" s="26"/>
      <c r="Y125" s="26">
        <v>0</v>
      </c>
      <c r="Z125" s="26">
        <v>2000</v>
      </c>
      <c r="AA125" s="31">
        <f aca="true" t="shared" si="70" ref="AA125:AA154">SUM(Y125:Z125)</f>
        <v>2000</v>
      </c>
      <c r="AB125" s="26"/>
      <c r="AC125" s="31">
        <f aca="true" t="shared" si="71" ref="AC125:AC154">SUM(AA125:AB125)</f>
        <v>2000</v>
      </c>
    </row>
    <row r="126" spans="1:29" s="10" customFormat="1" ht="19.5" customHeight="1">
      <c r="A126" s="40"/>
      <c r="B126" s="19"/>
      <c r="C126" s="30">
        <v>3110</v>
      </c>
      <c r="D126" s="28" t="s">
        <v>64</v>
      </c>
      <c r="E126" s="31">
        <v>6176014</v>
      </c>
      <c r="F126" s="31"/>
      <c r="G126" s="31">
        <f t="shared" si="66"/>
        <v>6176014</v>
      </c>
      <c r="H126" s="31">
        <v>142784</v>
      </c>
      <c r="I126" s="31">
        <f t="shared" si="67"/>
        <v>6318798</v>
      </c>
      <c r="J126" s="31"/>
      <c r="K126" s="31">
        <f t="shared" si="68"/>
        <v>6318798</v>
      </c>
      <c r="L126" s="31"/>
      <c r="M126" s="31">
        <f t="shared" si="69"/>
        <v>6318798</v>
      </c>
      <c r="N126" s="31"/>
      <c r="O126" s="31">
        <f t="shared" si="65"/>
        <v>6318798</v>
      </c>
      <c r="P126" s="31"/>
      <c r="Q126" s="31">
        <f t="shared" si="54"/>
        <v>6318798</v>
      </c>
      <c r="R126" s="31"/>
      <c r="S126" s="31">
        <f t="shared" si="55"/>
        <v>6318798</v>
      </c>
      <c r="T126" s="31"/>
      <c r="U126" s="31">
        <f t="shared" si="56"/>
        <v>6318798</v>
      </c>
      <c r="V126" s="31"/>
      <c r="W126" s="31">
        <f aca="true" t="shared" si="72" ref="W126:W154">SUM(U126:V126)</f>
        <v>6318798</v>
      </c>
      <c r="X126" s="31"/>
      <c r="Y126" s="31">
        <f aca="true" t="shared" si="73" ref="Y126:Y154">SUM(W126:X126)</f>
        <v>6318798</v>
      </c>
      <c r="Z126" s="31">
        <v>99425</v>
      </c>
      <c r="AA126" s="31">
        <f t="shared" si="70"/>
        <v>6418223</v>
      </c>
      <c r="AB126" s="31"/>
      <c r="AC126" s="31">
        <f t="shared" si="71"/>
        <v>6418223</v>
      </c>
    </row>
    <row r="127" spans="1:29" s="10" customFormat="1" ht="24" customHeight="1">
      <c r="A127" s="40"/>
      <c r="B127" s="19"/>
      <c r="C127" s="19">
        <v>4010</v>
      </c>
      <c r="D127" s="5" t="s">
        <v>43</v>
      </c>
      <c r="E127" s="31">
        <v>147161</v>
      </c>
      <c r="F127" s="31">
        <v>2071</v>
      </c>
      <c r="G127" s="31">
        <f t="shared" si="66"/>
        <v>149232</v>
      </c>
      <c r="H127" s="31"/>
      <c r="I127" s="31">
        <f t="shared" si="67"/>
        <v>149232</v>
      </c>
      <c r="J127" s="31"/>
      <c r="K127" s="31">
        <f t="shared" si="68"/>
        <v>149232</v>
      </c>
      <c r="L127" s="31"/>
      <c r="M127" s="31">
        <f t="shared" si="69"/>
        <v>149232</v>
      </c>
      <c r="N127" s="31"/>
      <c r="O127" s="31">
        <f t="shared" si="65"/>
        <v>149232</v>
      </c>
      <c r="P127" s="31"/>
      <c r="Q127" s="31">
        <f t="shared" si="54"/>
        <v>149232</v>
      </c>
      <c r="R127" s="31"/>
      <c r="S127" s="31">
        <f t="shared" si="55"/>
        <v>149232</v>
      </c>
      <c r="T127" s="31"/>
      <c r="U127" s="31">
        <f t="shared" si="56"/>
        <v>149232</v>
      </c>
      <c r="V127" s="31"/>
      <c r="W127" s="31">
        <f t="shared" si="72"/>
        <v>149232</v>
      </c>
      <c r="X127" s="31"/>
      <c r="Y127" s="31">
        <f t="shared" si="73"/>
        <v>149232</v>
      </c>
      <c r="Z127" s="31"/>
      <c r="AA127" s="31">
        <f t="shared" si="70"/>
        <v>149232</v>
      </c>
      <c r="AB127" s="31"/>
      <c r="AC127" s="31">
        <f t="shared" si="71"/>
        <v>149232</v>
      </c>
    </row>
    <row r="128" spans="1:29" s="10" customFormat="1" ht="24.75" customHeight="1">
      <c r="A128" s="40"/>
      <c r="B128" s="19"/>
      <c r="C128" s="19">
        <v>4040</v>
      </c>
      <c r="D128" s="5" t="s">
        <v>44</v>
      </c>
      <c r="E128" s="31">
        <v>12000</v>
      </c>
      <c r="F128" s="31">
        <v>-2071</v>
      </c>
      <c r="G128" s="31">
        <f t="shared" si="66"/>
        <v>9929</v>
      </c>
      <c r="H128" s="31"/>
      <c r="I128" s="31">
        <f t="shared" si="67"/>
        <v>9929</v>
      </c>
      <c r="J128" s="31"/>
      <c r="K128" s="31">
        <f t="shared" si="68"/>
        <v>9929</v>
      </c>
      <c r="L128" s="31"/>
      <c r="M128" s="31">
        <f t="shared" si="69"/>
        <v>9929</v>
      </c>
      <c r="N128" s="31"/>
      <c r="O128" s="31">
        <f t="shared" si="65"/>
        <v>9929</v>
      </c>
      <c r="P128" s="31"/>
      <c r="Q128" s="31">
        <f t="shared" si="54"/>
        <v>9929</v>
      </c>
      <c r="R128" s="31"/>
      <c r="S128" s="31">
        <f t="shared" si="55"/>
        <v>9929</v>
      </c>
      <c r="T128" s="31"/>
      <c r="U128" s="31">
        <f t="shared" si="56"/>
        <v>9929</v>
      </c>
      <c r="V128" s="31"/>
      <c r="W128" s="31">
        <f t="shared" si="72"/>
        <v>9929</v>
      </c>
      <c r="X128" s="31"/>
      <c r="Y128" s="31">
        <f t="shared" si="73"/>
        <v>9929</v>
      </c>
      <c r="Z128" s="31"/>
      <c r="AA128" s="31">
        <f t="shared" si="70"/>
        <v>9929</v>
      </c>
      <c r="AB128" s="31"/>
      <c r="AC128" s="31">
        <f t="shared" si="71"/>
        <v>9929</v>
      </c>
    </row>
    <row r="129" spans="1:29" s="10" customFormat="1" ht="21" customHeight="1">
      <c r="A129" s="40"/>
      <c r="B129" s="19"/>
      <c r="C129" s="19">
        <v>4110</v>
      </c>
      <c r="D129" s="5" t="s">
        <v>45</v>
      </c>
      <c r="E129" s="31">
        <v>73300</v>
      </c>
      <c r="F129" s="31"/>
      <c r="G129" s="31">
        <f t="shared" si="66"/>
        <v>73300</v>
      </c>
      <c r="H129" s="31"/>
      <c r="I129" s="31">
        <f t="shared" si="67"/>
        <v>73300</v>
      </c>
      <c r="J129" s="31"/>
      <c r="K129" s="31">
        <f t="shared" si="68"/>
        <v>73300</v>
      </c>
      <c r="L129" s="31"/>
      <c r="M129" s="31">
        <f t="shared" si="69"/>
        <v>73300</v>
      </c>
      <c r="N129" s="31"/>
      <c r="O129" s="31">
        <f t="shared" si="65"/>
        <v>73300</v>
      </c>
      <c r="P129" s="31"/>
      <c r="Q129" s="31">
        <f t="shared" si="54"/>
        <v>73300</v>
      </c>
      <c r="R129" s="31"/>
      <c r="S129" s="31">
        <f t="shared" si="55"/>
        <v>73300</v>
      </c>
      <c r="T129" s="31"/>
      <c r="U129" s="31">
        <f t="shared" si="56"/>
        <v>73300</v>
      </c>
      <c r="V129" s="31"/>
      <c r="W129" s="31">
        <f t="shared" si="72"/>
        <v>73300</v>
      </c>
      <c r="X129" s="31"/>
      <c r="Y129" s="31">
        <f t="shared" si="73"/>
        <v>73300</v>
      </c>
      <c r="Z129" s="31"/>
      <c r="AA129" s="31">
        <f t="shared" si="70"/>
        <v>73300</v>
      </c>
      <c r="AB129" s="31"/>
      <c r="AC129" s="31">
        <f t="shared" si="71"/>
        <v>73300</v>
      </c>
    </row>
    <row r="130" spans="1:29" s="10" customFormat="1" ht="19.5" customHeight="1">
      <c r="A130" s="40"/>
      <c r="B130" s="19"/>
      <c r="C130" s="19">
        <v>4120</v>
      </c>
      <c r="D130" s="5" t="s">
        <v>46</v>
      </c>
      <c r="E130" s="31">
        <v>3600</v>
      </c>
      <c r="F130" s="31"/>
      <c r="G130" s="31">
        <f t="shared" si="66"/>
        <v>3600</v>
      </c>
      <c r="H130" s="31"/>
      <c r="I130" s="31">
        <f t="shared" si="67"/>
        <v>3600</v>
      </c>
      <c r="J130" s="31"/>
      <c r="K130" s="31">
        <f t="shared" si="68"/>
        <v>3600</v>
      </c>
      <c r="L130" s="31"/>
      <c r="M130" s="31">
        <f t="shared" si="69"/>
        <v>3600</v>
      </c>
      <c r="N130" s="31"/>
      <c r="O130" s="31">
        <f t="shared" si="65"/>
        <v>3600</v>
      </c>
      <c r="P130" s="31"/>
      <c r="Q130" s="31">
        <f t="shared" si="54"/>
        <v>3600</v>
      </c>
      <c r="R130" s="31"/>
      <c r="S130" s="31">
        <f t="shared" si="55"/>
        <v>3600</v>
      </c>
      <c r="T130" s="31"/>
      <c r="U130" s="31">
        <f t="shared" si="56"/>
        <v>3600</v>
      </c>
      <c r="V130" s="31"/>
      <c r="W130" s="31">
        <f t="shared" si="72"/>
        <v>3600</v>
      </c>
      <c r="X130" s="31"/>
      <c r="Y130" s="31">
        <f t="shared" si="73"/>
        <v>3600</v>
      </c>
      <c r="Z130" s="31"/>
      <c r="AA130" s="31">
        <f t="shared" si="70"/>
        <v>3600</v>
      </c>
      <c r="AB130" s="31"/>
      <c r="AC130" s="31">
        <f t="shared" si="71"/>
        <v>3600</v>
      </c>
    </row>
    <row r="131" spans="1:29" s="10" customFormat="1" ht="19.5" customHeight="1">
      <c r="A131" s="40"/>
      <c r="B131" s="29"/>
      <c r="C131" s="19">
        <v>4210</v>
      </c>
      <c r="D131" s="5" t="s">
        <v>142</v>
      </c>
      <c r="E131" s="31"/>
      <c r="F131" s="31"/>
      <c r="G131" s="31">
        <v>0</v>
      </c>
      <c r="H131" s="31">
        <v>4416</v>
      </c>
      <c r="I131" s="31">
        <f t="shared" si="67"/>
        <v>4416</v>
      </c>
      <c r="J131" s="31"/>
      <c r="K131" s="31">
        <f t="shared" si="68"/>
        <v>4416</v>
      </c>
      <c r="L131" s="31"/>
      <c r="M131" s="31">
        <f t="shared" si="69"/>
        <v>4416</v>
      </c>
      <c r="N131" s="31"/>
      <c r="O131" s="31">
        <f t="shared" si="65"/>
        <v>4416</v>
      </c>
      <c r="P131" s="31"/>
      <c r="Q131" s="31">
        <f t="shared" si="54"/>
        <v>4416</v>
      </c>
      <c r="R131" s="31"/>
      <c r="S131" s="31">
        <f t="shared" si="55"/>
        <v>4416</v>
      </c>
      <c r="T131" s="31">
        <v>43500</v>
      </c>
      <c r="U131" s="31">
        <f t="shared" si="56"/>
        <v>47916</v>
      </c>
      <c r="V131" s="31">
        <v>-15500</v>
      </c>
      <c r="W131" s="31">
        <f t="shared" si="72"/>
        <v>32416</v>
      </c>
      <c r="X131" s="31">
        <v>7000</v>
      </c>
      <c r="Y131" s="31">
        <f t="shared" si="73"/>
        <v>39416</v>
      </c>
      <c r="Z131" s="31">
        <v>11075</v>
      </c>
      <c r="AA131" s="31">
        <f t="shared" si="70"/>
        <v>50491</v>
      </c>
      <c r="AB131" s="31"/>
      <c r="AC131" s="31">
        <f t="shared" si="71"/>
        <v>50491</v>
      </c>
    </row>
    <row r="132" spans="1:29" s="10" customFormat="1" ht="19.5" customHeight="1">
      <c r="A132" s="40"/>
      <c r="B132" s="29"/>
      <c r="C132" s="19">
        <v>4260</v>
      </c>
      <c r="D132" s="17" t="s">
        <v>51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>
        <v>0</v>
      </c>
      <c r="Z132" s="31">
        <v>3000</v>
      </c>
      <c r="AA132" s="31">
        <f t="shared" si="70"/>
        <v>3000</v>
      </c>
      <c r="AB132" s="31"/>
      <c r="AC132" s="31">
        <f t="shared" si="71"/>
        <v>3000</v>
      </c>
    </row>
    <row r="133" spans="1:29" s="10" customFormat="1" ht="19.5" customHeight="1">
      <c r="A133" s="40"/>
      <c r="B133" s="29"/>
      <c r="C133" s="19">
        <v>4270</v>
      </c>
      <c r="D133" s="17" t="s">
        <v>38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>
        <v>0</v>
      </c>
      <c r="Z133" s="31">
        <v>2000</v>
      </c>
      <c r="AA133" s="31">
        <f t="shared" si="70"/>
        <v>2000</v>
      </c>
      <c r="AB133" s="31"/>
      <c r="AC133" s="31">
        <f t="shared" si="71"/>
        <v>2000</v>
      </c>
    </row>
    <row r="134" spans="1:29" s="10" customFormat="1" ht="19.5" customHeight="1">
      <c r="A134" s="40"/>
      <c r="B134" s="29"/>
      <c r="C134" s="19">
        <v>4280</v>
      </c>
      <c r="D134" s="17" t="s">
        <v>183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>
        <v>0</v>
      </c>
      <c r="Z134" s="31">
        <v>1000</v>
      </c>
      <c r="AA134" s="31">
        <f t="shared" si="70"/>
        <v>1000</v>
      </c>
      <c r="AB134" s="31"/>
      <c r="AC134" s="31">
        <f t="shared" si="71"/>
        <v>1000</v>
      </c>
    </row>
    <row r="135" spans="1:29" s="10" customFormat="1" ht="19.5" customHeight="1">
      <c r="A135" s="40"/>
      <c r="B135" s="29"/>
      <c r="C135" s="19">
        <v>4300</v>
      </c>
      <c r="D135" s="17" t="s">
        <v>184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>
        <v>0</v>
      </c>
      <c r="Z135" s="31">
        <v>8000</v>
      </c>
      <c r="AA135" s="31">
        <f t="shared" si="70"/>
        <v>8000</v>
      </c>
      <c r="AB135" s="31"/>
      <c r="AC135" s="31">
        <f t="shared" si="71"/>
        <v>8000</v>
      </c>
    </row>
    <row r="136" spans="1:29" s="10" customFormat="1" ht="19.5" customHeight="1">
      <c r="A136" s="40"/>
      <c r="B136" s="29"/>
      <c r="C136" s="19">
        <v>4350</v>
      </c>
      <c r="D136" s="17" t="s">
        <v>126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>
        <v>0</v>
      </c>
      <c r="Z136" s="31">
        <v>1500</v>
      </c>
      <c r="AA136" s="31">
        <f t="shared" si="70"/>
        <v>1500</v>
      </c>
      <c r="AB136" s="31"/>
      <c r="AC136" s="31">
        <f t="shared" si="71"/>
        <v>1500</v>
      </c>
    </row>
    <row r="137" spans="1:29" s="10" customFormat="1" ht="27" customHeight="1">
      <c r="A137" s="40"/>
      <c r="B137" s="29"/>
      <c r="C137" s="19">
        <v>4360</v>
      </c>
      <c r="D137" s="17" t="s">
        <v>185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>
        <v>0</v>
      </c>
      <c r="Z137" s="31">
        <v>1500</v>
      </c>
      <c r="AA137" s="31">
        <f t="shared" si="70"/>
        <v>1500</v>
      </c>
      <c r="AB137" s="31"/>
      <c r="AC137" s="31">
        <f t="shared" si="71"/>
        <v>1500</v>
      </c>
    </row>
    <row r="138" spans="1:29" s="10" customFormat="1" ht="19.5" customHeight="1">
      <c r="A138" s="40"/>
      <c r="B138" s="29"/>
      <c r="C138" s="19">
        <v>4410</v>
      </c>
      <c r="D138" s="17" t="s">
        <v>48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>
        <v>1000</v>
      </c>
      <c r="W138" s="31"/>
      <c r="X138" s="31"/>
      <c r="Y138" s="31">
        <v>1000</v>
      </c>
      <c r="Z138" s="31">
        <v>3000</v>
      </c>
      <c r="AA138" s="31">
        <f t="shared" si="70"/>
        <v>4000</v>
      </c>
      <c r="AB138" s="31"/>
      <c r="AC138" s="31">
        <f t="shared" si="71"/>
        <v>4000</v>
      </c>
    </row>
    <row r="139" spans="1:29" s="10" customFormat="1" ht="19.5" customHeight="1">
      <c r="A139" s="40"/>
      <c r="B139" s="29"/>
      <c r="C139" s="19">
        <v>4430</v>
      </c>
      <c r="D139" s="17" t="s">
        <v>50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>
        <v>0</v>
      </c>
      <c r="Z139" s="31">
        <v>1000</v>
      </c>
      <c r="AA139" s="31">
        <f t="shared" si="70"/>
        <v>1000</v>
      </c>
      <c r="AB139" s="31"/>
      <c r="AC139" s="31">
        <f t="shared" si="71"/>
        <v>1000</v>
      </c>
    </row>
    <row r="140" spans="1:29" s="10" customFormat="1" ht="22.5">
      <c r="A140" s="40"/>
      <c r="B140" s="29"/>
      <c r="C140" s="19">
        <v>4440</v>
      </c>
      <c r="D140" s="5" t="s">
        <v>47</v>
      </c>
      <c r="E140" s="31">
        <v>4125</v>
      </c>
      <c r="F140" s="31"/>
      <c r="G140" s="31">
        <f aca="true" t="shared" si="74" ref="G140:G154">SUM(E140:F140)</f>
        <v>4125</v>
      </c>
      <c r="H140" s="31"/>
      <c r="I140" s="31">
        <f t="shared" si="67"/>
        <v>4125</v>
      </c>
      <c r="J140" s="31"/>
      <c r="K140" s="31">
        <f t="shared" si="68"/>
        <v>4125</v>
      </c>
      <c r="L140" s="31"/>
      <c r="M140" s="31">
        <f t="shared" si="69"/>
        <v>4125</v>
      </c>
      <c r="N140" s="31"/>
      <c r="O140" s="31">
        <f t="shared" si="65"/>
        <v>4125</v>
      </c>
      <c r="P140" s="31"/>
      <c r="Q140" s="31">
        <f t="shared" si="54"/>
        <v>4125</v>
      </c>
      <c r="R140" s="31"/>
      <c r="S140" s="31">
        <f t="shared" si="55"/>
        <v>4125</v>
      </c>
      <c r="T140" s="31"/>
      <c r="U140" s="31">
        <f t="shared" si="56"/>
        <v>4125</v>
      </c>
      <c r="V140" s="31"/>
      <c r="W140" s="31">
        <f t="shared" si="72"/>
        <v>4125</v>
      </c>
      <c r="X140" s="31"/>
      <c r="Y140" s="31">
        <f t="shared" si="73"/>
        <v>4125</v>
      </c>
      <c r="Z140" s="31"/>
      <c r="AA140" s="31">
        <f t="shared" si="70"/>
        <v>4125</v>
      </c>
      <c r="AB140" s="31"/>
      <c r="AC140" s="31">
        <f t="shared" si="71"/>
        <v>4125</v>
      </c>
    </row>
    <row r="141" spans="1:29" s="10" customFormat="1" ht="21.75" customHeight="1">
      <c r="A141" s="40"/>
      <c r="B141" s="29"/>
      <c r="C141" s="19">
        <v>4580</v>
      </c>
      <c r="D141" s="5" t="s">
        <v>186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>
        <v>0</v>
      </c>
      <c r="Z141" s="31">
        <v>300</v>
      </c>
      <c r="AA141" s="31">
        <f t="shared" si="70"/>
        <v>300</v>
      </c>
      <c r="AB141" s="31"/>
      <c r="AC141" s="31">
        <f t="shared" si="71"/>
        <v>300</v>
      </c>
    </row>
    <row r="142" spans="1:29" s="10" customFormat="1" ht="23.25" customHeight="1">
      <c r="A142" s="40"/>
      <c r="B142" s="29"/>
      <c r="C142" s="19">
        <v>4700</v>
      </c>
      <c r="D142" s="5" t="s">
        <v>176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>
        <v>0</v>
      </c>
      <c r="V142" s="31">
        <v>2000</v>
      </c>
      <c r="W142" s="31">
        <f t="shared" si="72"/>
        <v>2000</v>
      </c>
      <c r="X142" s="31"/>
      <c r="Y142" s="31">
        <f t="shared" si="73"/>
        <v>2000</v>
      </c>
      <c r="Z142" s="31">
        <v>3000</v>
      </c>
      <c r="AA142" s="31">
        <f t="shared" si="70"/>
        <v>5000</v>
      </c>
      <c r="AB142" s="31"/>
      <c r="AC142" s="31">
        <f t="shared" si="71"/>
        <v>5000</v>
      </c>
    </row>
    <row r="143" spans="1:29" s="10" customFormat="1" ht="22.5" customHeight="1">
      <c r="A143" s="40"/>
      <c r="B143" s="29"/>
      <c r="C143" s="19">
        <v>4740</v>
      </c>
      <c r="D143" s="5" t="s">
        <v>159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>
        <v>0</v>
      </c>
      <c r="V143" s="31">
        <v>5000</v>
      </c>
      <c r="W143" s="31">
        <f t="shared" si="72"/>
        <v>5000</v>
      </c>
      <c r="X143" s="31">
        <v>-2000</v>
      </c>
      <c r="Y143" s="31">
        <f t="shared" si="73"/>
        <v>3000</v>
      </c>
      <c r="Z143" s="31">
        <v>3000</v>
      </c>
      <c r="AA143" s="31">
        <f t="shared" si="70"/>
        <v>6000</v>
      </c>
      <c r="AB143" s="31"/>
      <c r="AC143" s="31">
        <f t="shared" si="71"/>
        <v>6000</v>
      </c>
    </row>
    <row r="144" spans="1:29" s="10" customFormat="1" ht="22.5" customHeight="1">
      <c r="A144" s="40"/>
      <c r="B144" s="29"/>
      <c r="C144" s="19">
        <v>4750</v>
      </c>
      <c r="D144" s="5" t="s">
        <v>177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>
        <v>0</v>
      </c>
      <c r="V144" s="31">
        <v>7500</v>
      </c>
      <c r="W144" s="31">
        <f t="shared" si="72"/>
        <v>7500</v>
      </c>
      <c r="X144" s="31">
        <v>-5000</v>
      </c>
      <c r="Y144" s="31">
        <f t="shared" si="73"/>
        <v>2500</v>
      </c>
      <c r="Z144" s="31">
        <v>3000</v>
      </c>
      <c r="AA144" s="31">
        <f t="shared" si="70"/>
        <v>5500</v>
      </c>
      <c r="AB144" s="31"/>
      <c r="AC144" s="31">
        <f t="shared" si="71"/>
        <v>5500</v>
      </c>
    </row>
    <row r="145" spans="1:29" s="10" customFormat="1" ht="22.5">
      <c r="A145" s="40"/>
      <c r="B145" s="29"/>
      <c r="C145" s="19">
        <v>6060</v>
      </c>
      <c r="D145" s="17" t="s">
        <v>52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>
        <v>0</v>
      </c>
      <c r="T145" s="31">
        <v>9000</v>
      </c>
      <c r="U145" s="31">
        <f t="shared" si="56"/>
        <v>9000</v>
      </c>
      <c r="V145" s="31"/>
      <c r="W145" s="31">
        <f t="shared" si="72"/>
        <v>9000</v>
      </c>
      <c r="X145" s="31"/>
      <c r="Y145" s="31">
        <f t="shared" si="73"/>
        <v>9000</v>
      </c>
      <c r="Z145" s="31"/>
      <c r="AA145" s="31">
        <f t="shared" si="70"/>
        <v>9000</v>
      </c>
      <c r="AB145" s="31"/>
      <c r="AC145" s="31">
        <f t="shared" si="71"/>
        <v>9000</v>
      </c>
    </row>
    <row r="146" spans="1:29" s="10" customFormat="1" ht="45">
      <c r="A146" s="24"/>
      <c r="B146" s="36">
        <v>85213</v>
      </c>
      <c r="C146" s="35"/>
      <c r="D146" s="17" t="s">
        <v>107</v>
      </c>
      <c r="E146" s="31">
        <f>SUM(E147)</f>
        <v>31100</v>
      </c>
      <c r="F146" s="31">
        <f>SUM(F147)</f>
        <v>0</v>
      </c>
      <c r="G146" s="31">
        <f t="shared" si="74"/>
        <v>31100</v>
      </c>
      <c r="H146" s="31">
        <f>SUM(H147)</f>
        <v>0</v>
      </c>
      <c r="I146" s="31">
        <f t="shared" si="67"/>
        <v>31100</v>
      </c>
      <c r="J146" s="31">
        <f>SUM(J147)</f>
        <v>0</v>
      </c>
      <c r="K146" s="31">
        <f t="shared" si="68"/>
        <v>31100</v>
      </c>
      <c r="L146" s="31">
        <f>SUM(L147)</f>
        <v>0</v>
      </c>
      <c r="M146" s="31">
        <f t="shared" si="69"/>
        <v>31100</v>
      </c>
      <c r="N146" s="31">
        <f>SUM(N147)</f>
        <v>0</v>
      </c>
      <c r="O146" s="31">
        <f t="shared" si="65"/>
        <v>31100</v>
      </c>
      <c r="P146" s="31">
        <f>SUM(P147)</f>
        <v>0</v>
      </c>
      <c r="Q146" s="31">
        <f t="shared" si="54"/>
        <v>31100</v>
      </c>
      <c r="R146" s="31">
        <f>SUM(R147)</f>
        <v>0</v>
      </c>
      <c r="S146" s="31">
        <f t="shared" si="55"/>
        <v>31100</v>
      </c>
      <c r="T146" s="31">
        <f>SUM(T147)</f>
        <v>0</v>
      </c>
      <c r="U146" s="31">
        <f t="shared" si="56"/>
        <v>31100</v>
      </c>
      <c r="V146" s="31">
        <f>SUM(V147)</f>
        <v>-23300</v>
      </c>
      <c r="W146" s="31">
        <f t="shared" si="72"/>
        <v>7800</v>
      </c>
      <c r="X146" s="31">
        <f>SUM(X147)</f>
        <v>0</v>
      </c>
      <c r="Y146" s="31">
        <f t="shared" si="73"/>
        <v>7800</v>
      </c>
      <c r="Z146" s="31">
        <f>SUM(Z147)</f>
        <v>0</v>
      </c>
      <c r="AA146" s="31">
        <f t="shared" si="70"/>
        <v>7800</v>
      </c>
      <c r="AB146" s="31">
        <f>SUM(AB147)</f>
        <v>0</v>
      </c>
      <c r="AC146" s="31">
        <f t="shared" si="71"/>
        <v>7800</v>
      </c>
    </row>
    <row r="147" spans="1:29" s="10" customFormat="1" ht="22.5" customHeight="1">
      <c r="A147" s="24"/>
      <c r="B147" s="36"/>
      <c r="C147" s="35">
        <v>4130</v>
      </c>
      <c r="D147" s="17" t="s">
        <v>71</v>
      </c>
      <c r="E147" s="31">
        <f>71100-40000</f>
        <v>31100</v>
      </c>
      <c r="F147" s="31"/>
      <c r="G147" s="31">
        <f t="shared" si="74"/>
        <v>31100</v>
      </c>
      <c r="H147" s="31"/>
      <c r="I147" s="31">
        <f t="shared" si="67"/>
        <v>31100</v>
      </c>
      <c r="J147" s="31"/>
      <c r="K147" s="31">
        <f t="shared" si="68"/>
        <v>31100</v>
      </c>
      <c r="L147" s="31"/>
      <c r="M147" s="31">
        <f t="shared" si="69"/>
        <v>31100</v>
      </c>
      <c r="N147" s="31"/>
      <c r="O147" s="31">
        <f t="shared" si="65"/>
        <v>31100</v>
      </c>
      <c r="P147" s="31"/>
      <c r="Q147" s="31">
        <f t="shared" si="54"/>
        <v>31100</v>
      </c>
      <c r="R147" s="31"/>
      <c r="S147" s="31">
        <f t="shared" si="55"/>
        <v>31100</v>
      </c>
      <c r="T147" s="31"/>
      <c r="U147" s="31">
        <f t="shared" si="56"/>
        <v>31100</v>
      </c>
      <c r="V147" s="31">
        <v>-23300</v>
      </c>
      <c r="W147" s="31">
        <f t="shared" si="72"/>
        <v>7800</v>
      </c>
      <c r="X147" s="31"/>
      <c r="Y147" s="31">
        <f t="shared" si="73"/>
        <v>7800</v>
      </c>
      <c r="Z147" s="31"/>
      <c r="AA147" s="31">
        <f t="shared" si="70"/>
        <v>7800</v>
      </c>
      <c r="AB147" s="31"/>
      <c r="AC147" s="31">
        <f t="shared" si="71"/>
        <v>7800</v>
      </c>
    </row>
    <row r="148" spans="1:29" s="10" customFormat="1" ht="19.5" customHeight="1">
      <c r="A148" s="24"/>
      <c r="B148" s="32">
        <v>85215</v>
      </c>
      <c r="C148" s="35"/>
      <c r="D148" s="17" t="s">
        <v>19</v>
      </c>
      <c r="E148" s="31">
        <f>SUM(E149)</f>
        <v>1250000</v>
      </c>
      <c r="F148" s="31">
        <f>SUM(F149)</f>
        <v>0</v>
      </c>
      <c r="G148" s="31">
        <f t="shared" si="74"/>
        <v>1250000</v>
      </c>
      <c r="H148" s="31">
        <f>SUM(H149)</f>
        <v>0</v>
      </c>
      <c r="I148" s="31">
        <f t="shared" si="67"/>
        <v>1250000</v>
      </c>
      <c r="J148" s="31">
        <f>SUM(J149)</f>
        <v>0</v>
      </c>
      <c r="K148" s="31">
        <f t="shared" si="68"/>
        <v>1250000</v>
      </c>
      <c r="L148" s="31">
        <f>SUM(L149)</f>
        <v>0</v>
      </c>
      <c r="M148" s="31">
        <f t="shared" si="69"/>
        <v>1250000</v>
      </c>
      <c r="N148" s="31">
        <f>SUM(N149)</f>
        <v>0</v>
      </c>
      <c r="O148" s="31">
        <f t="shared" si="65"/>
        <v>1250000</v>
      </c>
      <c r="P148" s="31">
        <f>SUM(P149)</f>
        <v>0</v>
      </c>
      <c r="Q148" s="31">
        <f t="shared" si="54"/>
        <v>1250000</v>
      </c>
      <c r="R148" s="31">
        <f>SUM(R149)</f>
        <v>0</v>
      </c>
      <c r="S148" s="31">
        <f t="shared" si="55"/>
        <v>1250000</v>
      </c>
      <c r="T148" s="31">
        <f>SUM(T149)</f>
        <v>-212000</v>
      </c>
      <c r="U148" s="31">
        <f t="shared" si="56"/>
        <v>1038000</v>
      </c>
      <c r="V148" s="31">
        <f>SUM(V149)</f>
        <v>0</v>
      </c>
      <c r="W148" s="31">
        <f t="shared" si="72"/>
        <v>1038000</v>
      </c>
      <c r="X148" s="31">
        <f>SUM(X149)</f>
        <v>0</v>
      </c>
      <c r="Y148" s="31">
        <f t="shared" si="73"/>
        <v>1038000</v>
      </c>
      <c r="Z148" s="31">
        <f>SUM(Z149)</f>
        <v>-170000</v>
      </c>
      <c r="AA148" s="31">
        <f t="shared" si="70"/>
        <v>868000</v>
      </c>
      <c r="AB148" s="31">
        <f>SUM(AB149)</f>
        <v>0</v>
      </c>
      <c r="AC148" s="31">
        <f t="shared" si="71"/>
        <v>868000</v>
      </c>
    </row>
    <row r="149" spans="1:29" s="10" customFormat="1" ht="19.5" customHeight="1">
      <c r="A149" s="24"/>
      <c r="B149" s="32"/>
      <c r="C149" s="35">
        <v>3110</v>
      </c>
      <c r="D149" s="17" t="s">
        <v>64</v>
      </c>
      <c r="E149" s="31">
        <v>1250000</v>
      </c>
      <c r="F149" s="31"/>
      <c r="G149" s="31">
        <f t="shared" si="74"/>
        <v>1250000</v>
      </c>
      <c r="H149" s="31"/>
      <c r="I149" s="31">
        <f t="shared" si="67"/>
        <v>1250000</v>
      </c>
      <c r="J149" s="31"/>
      <c r="K149" s="31">
        <f t="shared" si="68"/>
        <v>1250000</v>
      </c>
      <c r="L149" s="31"/>
      <c r="M149" s="31">
        <f t="shared" si="69"/>
        <v>1250000</v>
      </c>
      <c r="N149" s="31"/>
      <c r="O149" s="31">
        <f t="shared" si="65"/>
        <v>1250000</v>
      </c>
      <c r="P149" s="31"/>
      <c r="Q149" s="31">
        <f t="shared" si="54"/>
        <v>1250000</v>
      </c>
      <c r="R149" s="31"/>
      <c r="S149" s="31">
        <f t="shared" si="55"/>
        <v>1250000</v>
      </c>
      <c r="T149" s="31">
        <v>-212000</v>
      </c>
      <c r="U149" s="31">
        <f t="shared" si="56"/>
        <v>1038000</v>
      </c>
      <c r="V149" s="31"/>
      <c r="W149" s="31">
        <f t="shared" si="72"/>
        <v>1038000</v>
      </c>
      <c r="X149" s="31"/>
      <c r="Y149" s="31">
        <f t="shared" si="73"/>
        <v>1038000</v>
      </c>
      <c r="Z149" s="31">
        <v>-170000</v>
      </c>
      <c r="AA149" s="31">
        <f t="shared" si="70"/>
        <v>868000</v>
      </c>
      <c r="AB149" s="31"/>
      <c r="AC149" s="31">
        <f t="shared" si="71"/>
        <v>868000</v>
      </c>
    </row>
    <row r="150" spans="1:29" s="10" customFormat="1" ht="22.5">
      <c r="A150" s="24"/>
      <c r="B150" s="32">
        <v>85228</v>
      </c>
      <c r="C150" s="35"/>
      <c r="D150" s="17" t="s">
        <v>72</v>
      </c>
      <c r="E150" s="31">
        <f>SUM(E151)</f>
        <v>150000</v>
      </c>
      <c r="F150" s="31">
        <f>SUM(F151)</f>
        <v>0</v>
      </c>
      <c r="G150" s="31">
        <f t="shared" si="74"/>
        <v>150000</v>
      </c>
      <c r="H150" s="31">
        <f>SUM(H151)</f>
        <v>0</v>
      </c>
      <c r="I150" s="31">
        <f t="shared" si="67"/>
        <v>150000</v>
      </c>
      <c r="J150" s="31">
        <f>SUM(J151)</f>
        <v>0</v>
      </c>
      <c r="K150" s="31">
        <f t="shared" si="68"/>
        <v>150000</v>
      </c>
      <c r="L150" s="31">
        <f>SUM(L151)</f>
        <v>0</v>
      </c>
      <c r="M150" s="31">
        <f t="shared" si="69"/>
        <v>150000</v>
      </c>
      <c r="N150" s="31">
        <f>SUM(N151)</f>
        <v>0</v>
      </c>
      <c r="O150" s="31">
        <f t="shared" si="65"/>
        <v>150000</v>
      </c>
      <c r="P150" s="31">
        <f>SUM(P151)</f>
        <v>0</v>
      </c>
      <c r="Q150" s="31">
        <f t="shared" si="54"/>
        <v>150000</v>
      </c>
      <c r="R150" s="31">
        <f>SUM(R151)</f>
        <v>0</v>
      </c>
      <c r="S150" s="31">
        <f t="shared" si="55"/>
        <v>150000</v>
      </c>
      <c r="T150" s="31">
        <f>SUM(T151)</f>
        <v>0</v>
      </c>
      <c r="U150" s="31">
        <f t="shared" si="56"/>
        <v>150000</v>
      </c>
      <c r="V150" s="31">
        <f>SUM(V151)</f>
        <v>0</v>
      </c>
      <c r="W150" s="31">
        <f t="shared" si="72"/>
        <v>150000</v>
      </c>
      <c r="X150" s="31">
        <f>SUM(X151)</f>
        <v>0</v>
      </c>
      <c r="Y150" s="31">
        <f t="shared" si="73"/>
        <v>150000</v>
      </c>
      <c r="Z150" s="31">
        <f>SUM(Z151)</f>
        <v>2000</v>
      </c>
      <c r="AA150" s="31">
        <f t="shared" si="70"/>
        <v>152000</v>
      </c>
      <c r="AB150" s="31">
        <f>SUM(AB151)</f>
        <v>0</v>
      </c>
      <c r="AC150" s="31">
        <f t="shared" si="71"/>
        <v>152000</v>
      </c>
    </row>
    <row r="151" spans="1:29" s="10" customFormat="1" ht="19.5" customHeight="1">
      <c r="A151" s="24"/>
      <c r="B151" s="32"/>
      <c r="C151" s="35">
        <v>4300</v>
      </c>
      <c r="D151" s="17" t="s">
        <v>39</v>
      </c>
      <c r="E151" s="31">
        <v>150000</v>
      </c>
      <c r="F151" s="31"/>
      <c r="G151" s="31">
        <f t="shared" si="74"/>
        <v>150000</v>
      </c>
      <c r="H151" s="31"/>
      <c r="I151" s="31">
        <f t="shared" si="67"/>
        <v>150000</v>
      </c>
      <c r="J151" s="31"/>
      <c r="K151" s="31">
        <f t="shared" si="68"/>
        <v>150000</v>
      </c>
      <c r="L151" s="31"/>
      <c r="M151" s="31">
        <f t="shared" si="69"/>
        <v>150000</v>
      </c>
      <c r="N151" s="31"/>
      <c r="O151" s="31">
        <f t="shared" si="65"/>
        <v>150000</v>
      </c>
      <c r="P151" s="31"/>
      <c r="Q151" s="31">
        <f t="shared" si="54"/>
        <v>150000</v>
      </c>
      <c r="R151" s="31"/>
      <c r="S151" s="31">
        <f t="shared" si="55"/>
        <v>150000</v>
      </c>
      <c r="T151" s="31"/>
      <c r="U151" s="31">
        <f t="shared" si="56"/>
        <v>150000</v>
      </c>
      <c r="V151" s="31"/>
      <c r="W151" s="31">
        <f t="shared" si="72"/>
        <v>150000</v>
      </c>
      <c r="X151" s="31"/>
      <c r="Y151" s="31">
        <f t="shared" si="73"/>
        <v>150000</v>
      </c>
      <c r="Z151" s="31">
        <v>2000</v>
      </c>
      <c r="AA151" s="31">
        <f t="shared" si="70"/>
        <v>152000</v>
      </c>
      <c r="AB151" s="31"/>
      <c r="AC151" s="31">
        <f t="shared" si="71"/>
        <v>152000</v>
      </c>
    </row>
    <row r="152" spans="1:29" s="10" customFormat="1" ht="19.5" customHeight="1">
      <c r="A152" s="24"/>
      <c r="B152" s="32" t="s">
        <v>102</v>
      </c>
      <c r="C152" s="35"/>
      <c r="D152" s="17" t="s">
        <v>6</v>
      </c>
      <c r="E152" s="31">
        <f>SUM(E153:E154)</f>
        <v>15520</v>
      </c>
      <c r="F152" s="31">
        <f>SUM(F153:F154)</f>
        <v>0</v>
      </c>
      <c r="G152" s="31">
        <f t="shared" si="74"/>
        <v>15520</v>
      </c>
      <c r="H152" s="31">
        <f>SUM(H153:H154)</f>
        <v>0</v>
      </c>
      <c r="I152" s="31">
        <f t="shared" si="67"/>
        <v>15520</v>
      </c>
      <c r="J152" s="31">
        <f>SUM(J153:J154)</f>
        <v>0</v>
      </c>
      <c r="K152" s="31">
        <f t="shared" si="68"/>
        <v>15520</v>
      </c>
      <c r="L152" s="31">
        <f>SUM(L153:L154)</f>
        <v>0</v>
      </c>
      <c r="M152" s="31">
        <f t="shared" si="69"/>
        <v>15520</v>
      </c>
      <c r="N152" s="31">
        <f>SUM(N153:N154)</f>
        <v>0</v>
      </c>
      <c r="O152" s="31">
        <f t="shared" si="65"/>
        <v>15520</v>
      </c>
      <c r="P152" s="31">
        <f>SUM(P153:P154)</f>
        <v>0</v>
      </c>
      <c r="Q152" s="31">
        <f t="shared" si="54"/>
        <v>15520</v>
      </c>
      <c r="R152" s="31">
        <f>SUM(R153:R154)</f>
        <v>0</v>
      </c>
      <c r="S152" s="31">
        <f t="shared" si="55"/>
        <v>15520</v>
      </c>
      <c r="T152" s="31">
        <f>SUM(T153:T154)</f>
        <v>0</v>
      </c>
      <c r="U152" s="31">
        <f t="shared" si="56"/>
        <v>15520</v>
      </c>
      <c r="V152" s="31">
        <f>SUM(V153:V154)</f>
        <v>0</v>
      </c>
      <c r="W152" s="31">
        <f t="shared" si="72"/>
        <v>15520</v>
      </c>
      <c r="X152" s="31">
        <f>SUM(X153:X154)</f>
        <v>0</v>
      </c>
      <c r="Y152" s="31">
        <f t="shared" si="73"/>
        <v>15520</v>
      </c>
      <c r="Z152" s="31">
        <f>SUM(Z153:Z154)</f>
        <v>0</v>
      </c>
      <c r="AA152" s="31">
        <f t="shared" si="70"/>
        <v>15520</v>
      </c>
      <c r="AB152" s="31">
        <f>SUM(AB153:AB154)</f>
        <v>0</v>
      </c>
      <c r="AC152" s="31">
        <f t="shared" si="71"/>
        <v>15520</v>
      </c>
    </row>
    <row r="153" spans="1:29" s="10" customFormat="1" ht="19.5" customHeight="1">
      <c r="A153" s="24"/>
      <c r="B153" s="32"/>
      <c r="C153" s="35">
        <v>3110</v>
      </c>
      <c r="D153" s="17" t="s">
        <v>64</v>
      </c>
      <c r="E153" s="31">
        <v>10000</v>
      </c>
      <c r="F153" s="31"/>
      <c r="G153" s="31">
        <f t="shared" si="74"/>
        <v>10000</v>
      </c>
      <c r="H153" s="31"/>
      <c r="I153" s="31">
        <f t="shared" si="67"/>
        <v>10000</v>
      </c>
      <c r="J153" s="31"/>
      <c r="K153" s="31">
        <f t="shared" si="68"/>
        <v>10000</v>
      </c>
      <c r="L153" s="31"/>
      <c r="M153" s="31">
        <f t="shared" si="69"/>
        <v>10000</v>
      </c>
      <c r="N153" s="31"/>
      <c r="O153" s="31">
        <f t="shared" si="65"/>
        <v>10000</v>
      </c>
      <c r="P153" s="31"/>
      <c r="Q153" s="31">
        <f t="shared" si="54"/>
        <v>10000</v>
      </c>
      <c r="R153" s="31"/>
      <c r="S153" s="31">
        <f t="shared" si="55"/>
        <v>10000</v>
      </c>
      <c r="T153" s="31"/>
      <c r="U153" s="31">
        <f t="shared" si="56"/>
        <v>10000</v>
      </c>
      <c r="V153" s="31"/>
      <c r="W153" s="31">
        <f t="shared" si="72"/>
        <v>10000</v>
      </c>
      <c r="X153" s="31"/>
      <c r="Y153" s="31">
        <f t="shared" si="73"/>
        <v>10000</v>
      </c>
      <c r="Z153" s="31"/>
      <c r="AA153" s="31">
        <f t="shared" si="70"/>
        <v>10000</v>
      </c>
      <c r="AB153" s="31"/>
      <c r="AC153" s="31">
        <f t="shared" si="71"/>
        <v>10000</v>
      </c>
    </row>
    <row r="154" spans="1:29" s="10" customFormat="1" ht="19.5" customHeight="1">
      <c r="A154" s="24"/>
      <c r="B154" s="32"/>
      <c r="C154" s="35">
        <v>4430</v>
      </c>
      <c r="D154" s="17" t="s">
        <v>50</v>
      </c>
      <c r="E154" s="31">
        <v>5520</v>
      </c>
      <c r="F154" s="31"/>
      <c r="G154" s="31">
        <f t="shared" si="74"/>
        <v>5520</v>
      </c>
      <c r="H154" s="31"/>
      <c r="I154" s="31">
        <f t="shared" si="67"/>
        <v>5520</v>
      </c>
      <c r="J154" s="31"/>
      <c r="K154" s="31">
        <f t="shared" si="68"/>
        <v>5520</v>
      </c>
      <c r="L154" s="31"/>
      <c r="M154" s="31">
        <f t="shared" si="69"/>
        <v>5520</v>
      </c>
      <c r="N154" s="31"/>
      <c r="O154" s="31">
        <f t="shared" si="65"/>
        <v>5520</v>
      </c>
      <c r="P154" s="31"/>
      <c r="Q154" s="31">
        <f t="shared" si="54"/>
        <v>5520</v>
      </c>
      <c r="R154" s="31"/>
      <c r="S154" s="31">
        <f t="shared" si="55"/>
        <v>5520</v>
      </c>
      <c r="T154" s="31"/>
      <c r="U154" s="31">
        <f t="shared" si="56"/>
        <v>5520</v>
      </c>
      <c r="V154" s="31"/>
      <c r="W154" s="31">
        <f t="shared" si="72"/>
        <v>5520</v>
      </c>
      <c r="X154" s="31"/>
      <c r="Y154" s="31">
        <f t="shared" si="73"/>
        <v>5520</v>
      </c>
      <c r="Z154" s="31"/>
      <c r="AA154" s="31">
        <f t="shared" si="70"/>
        <v>5520</v>
      </c>
      <c r="AB154" s="31"/>
      <c r="AC154" s="31">
        <f t="shared" si="71"/>
        <v>5520</v>
      </c>
    </row>
    <row r="155" spans="1:29" s="18" customFormat="1" ht="24">
      <c r="A155" s="12">
        <v>853</v>
      </c>
      <c r="B155" s="52"/>
      <c r="C155" s="14"/>
      <c r="D155" s="15" t="s">
        <v>154</v>
      </c>
      <c r="E155" s="16"/>
      <c r="F155" s="16"/>
      <c r="G155" s="16"/>
      <c r="H155" s="16"/>
      <c r="I155" s="16"/>
      <c r="J155" s="16"/>
      <c r="K155" s="16"/>
      <c r="L155" s="16"/>
      <c r="M155" s="16">
        <f aca="true" t="shared" si="75" ref="M155:Q156">SUM(M156)</f>
        <v>0</v>
      </c>
      <c r="N155" s="16">
        <f t="shared" si="75"/>
        <v>10704</v>
      </c>
      <c r="O155" s="16">
        <f t="shared" si="75"/>
        <v>10704</v>
      </c>
      <c r="P155" s="16">
        <f t="shared" si="75"/>
        <v>0</v>
      </c>
      <c r="Q155" s="16">
        <f t="shared" si="75"/>
        <v>10704</v>
      </c>
      <c r="R155" s="16">
        <f aca="true" t="shared" si="76" ref="R155:AC156">SUM(R156)</f>
        <v>0</v>
      </c>
      <c r="S155" s="16">
        <f t="shared" si="76"/>
        <v>10704</v>
      </c>
      <c r="T155" s="16">
        <f t="shared" si="76"/>
        <v>0</v>
      </c>
      <c r="U155" s="16">
        <f t="shared" si="76"/>
        <v>10704</v>
      </c>
      <c r="V155" s="16">
        <f t="shared" si="76"/>
        <v>0</v>
      </c>
      <c r="W155" s="16">
        <f t="shared" si="76"/>
        <v>10704</v>
      </c>
      <c r="X155" s="16">
        <f t="shared" si="76"/>
        <v>0</v>
      </c>
      <c r="Y155" s="16">
        <f t="shared" si="76"/>
        <v>10704</v>
      </c>
      <c r="Z155" s="16">
        <f t="shared" si="76"/>
        <v>0</v>
      </c>
      <c r="AA155" s="16">
        <f t="shared" si="76"/>
        <v>10704</v>
      </c>
      <c r="AB155" s="16">
        <f t="shared" si="76"/>
        <v>0</v>
      </c>
      <c r="AC155" s="16">
        <f t="shared" si="76"/>
        <v>10704</v>
      </c>
    </row>
    <row r="156" spans="1:29" s="10" customFormat="1" ht="19.5" customHeight="1">
      <c r="A156" s="24"/>
      <c r="B156" s="32">
        <v>85311</v>
      </c>
      <c r="C156" s="35"/>
      <c r="D156" s="17" t="s">
        <v>155</v>
      </c>
      <c r="E156" s="31"/>
      <c r="F156" s="31"/>
      <c r="G156" s="31"/>
      <c r="H156" s="31"/>
      <c r="I156" s="31"/>
      <c r="J156" s="31"/>
      <c r="K156" s="31"/>
      <c r="L156" s="31"/>
      <c r="M156" s="31">
        <f t="shared" si="75"/>
        <v>0</v>
      </c>
      <c r="N156" s="31">
        <f t="shared" si="75"/>
        <v>10704</v>
      </c>
      <c r="O156" s="31">
        <f t="shared" si="75"/>
        <v>10704</v>
      </c>
      <c r="P156" s="31">
        <f t="shared" si="75"/>
        <v>0</v>
      </c>
      <c r="Q156" s="31">
        <f t="shared" si="75"/>
        <v>10704</v>
      </c>
      <c r="R156" s="31">
        <f t="shared" si="76"/>
        <v>0</v>
      </c>
      <c r="S156" s="31">
        <f t="shared" si="76"/>
        <v>10704</v>
      </c>
      <c r="T156" s="31">
        <f t="shared" si="76"/>
        <v>0</v>
      </c>
      <c r="U156" s="31">
        <f t="shared" si="76"/>
        <v>10704</v>
      </c>
      <c r="V156" s="31">
        <f t="shared" si="76"/>
        <v>0</v>
      </c>
      <c r="W156" s="31">
        <f t="shared" si="76"/>
        <v>10704</v>
      </c>
      <c r="X156" s="31">
        <f t="shared" si="76"/>
        <v>0</v>
      </c>
      <c r="Y156" s="31">
        <f t="shared" si="76"/>
        <v>10704</v>
      </c>
      <c r="Z156" s="31">
        <f t="shared" si="76"/>
        <v>0</v>
      </c>
      <c r="AA156" s="31">
        <f t="shared" si="76"/>
        <v>10704</v>
      </c>
      <c r="AB156" s="31">
        <f t="shared" si="76"/>
        <v>0</v>
      </c>
      <c r="AC156" s="31">
        <f t="shared" si="76"/>
        <v>10704</v>
      </c>
    </row>
    <row r="157" spans="1:29" s="10" customFormat="1" ht="45">
      <c r="A157" s="24"/>
      <c r="B157" s="32"/>
      <c r="C157" s="35">
        <v>2710</v>
      </c>
      <c r="D157" s="17" t="s">
        <v>153</v>
      </c>
      <c r="E157" s="31"/>
      <c r="F157" s="31"/>
      <c r="G157" s="31"/>
      <c r="H157" s="31"/>
      <c r="I157" s="31"/>
      <c r="J157" s="31"/>
      <c r="K157" s="31"/>
      <c r="L157" s="31"/>
      <c r="M157" s="31">
        <v>0</v>
      </c>
      <c r="N157" s="31">
        <v>10704</v>
      </c>
      <c r="O157" s="31">
        <f>SUM(M157:N157)</f>
        <v>10704</v>
      </c>
      <c r="P157" s="31"/>
      <c r="Q157" s="31">
        <f>SUM(O157:P157)</f>
        <v>10704</v>
      </c>
      <c r="R157" s="31"/>
      <c r="S157" s="31">
        <f>SUM(Q157:R157)</f>
        <v>10704</v>
      </c>
      <c r="T157" s="31"/>
      <c r="U157" s="31">
        <f>SUM(S157:T157)</f>
        <v>10704</v>
      </c>
      <c r="V157" s="31"/>
      <c r="W157" s="31">
        <f>SUM(U157:V157)</f>
        <v>10704</v>
      </c>
      <c r="X157" s="31"/>
      <c r="Y157" s="31">
        <f>SUM(W157:X157)</f>
        <v>10704</v>
      </c>
      <c r="Z157" s="31"/>
      <c r="AA157" s="31">
        <f>SUM(Y157:Z157)</f>
        <v>10704</v>
      </c>
      <c r="AB157" s="31"/>
      <c r="AC157" s="31">
        <f>SUM(AA157:AB157)</f>
        <v>10704</v>
      </c>
    </row>
    <row r="158" spans="1:29" s="2" customFormat="1" ht="24" customHeight="1">
      <c r="A158" s="12" t="s">
        <v>73</v>
      </c>
      <c r="B158" s="13"/>
      <c r="C158" s="14"/>
      <c r="D158" s="15" t="s">
        <v>20</v>
      </c>
      <c r="E158" s="16">
        <f>SUM(E161,E171,E169)</f>
        <v>629550</v>
      </c>
      <c r="F158" s="16">
        <f>SUM(F161,F171,F169)</f>
        <v>0</v>
      </c>
      <c r="G158" s="16">
        <f>SUM(E158:F158)</f>
        <v>629550</v>
      </c>
      <c r="H158" s="16">
        <f>SUM(H161,H171,H169)</f>
        <v>0</v>
      </c>
      <c r="I158" s="16">
        <f>SUM(G158:H158)</f>
        <v>629550</v>
      </c>
      <c r="J158" s="16">
        <f>SUM(J161,J171,J169)</f>
        <v>0</v>
      </c>
      <c r="K158" s="16">
        <f>SUM(I158:J158)</f>
        <v>629550</v>
      </c>
      <c r="L158" s="16">
        <f>SUM(L161,L171,L169)</f>
        <v>0</v>
      </c>
      <c r="M158" s="16">
        <f>SUM(K158:L158)</f>
        <v>629550</v>
      </c>
      <c r="N158" s="16">
        <f>SUM(N161,N171,N169)</f>
        <v>290676</v>
      </c>
      <c r="O158" s="16">
        <f>SUM(M158:N158)</f>
        <v>920226</v>
      </c>
      <c r="P158" s="16">
        <f>SUM(P161,P171,P169,P159)</f>
        <v>27000</v>
      </c>
      <c r="Q158" s="16">
        <f>SUM(O158:P158)</f>
        <v>947226</v>
      </c>
      <c r="R158" s="16">
        <f>SUM(R161,R171,R169,R159)</f>
        <v>0</v>
      </c>
      <c r="S158" s="16">
        <f>SUM(Q158:R158)</f>
        <v>947226</v>
      </c>
      <c r="T158" s="16">
        <f>SUM(T161,T171,T169,T159)</f>
        <v>-29812</v>
      </c>
      <c r="U158" s="16">
        <f>SUM(S158:T158)</f>
        <v>917414</v>
      </c>
      <c r="V158" s="16">
        <f>SUM(V161,V171,V169,V159)</f>
        <v>30361</v>
      </c>
      <c r="W158" s="16">
        <f>SUM(U158:V158)</f>
        <v>947775</v>
      </c>
      <c r="X158" s="16">
        <f>SUM(X161,X171,X169,X159)</f>
        <v>246717</v>
      </c>
      <c r="Y158" s="16">
        <f>SUM(W158:X158)</f>
        <v>1194492</v>
      </c>
      <c r="Z158" s="16">
        <f>SUM(Z161,Z171,Z169,Z159)</f>
        <v>-11561</v>
      </c>
      <c r="AA158" s="16">
        <f>SUM(Y158:Z158)</f>
        <v>1182931</v>
      </c>
      <c r="AB158" s="16">
        <f>SUM(AB161,AB171,AB169,AB159)</f>
        <v>0</v>
      </c>
      <c r="AC158" s="16">
        <f>SUM(AA158:AB158)</f>
        <v>1182931</v>
      </c>
    </row>
    <row r="159" spans="1:29" s="10" customFormat="1" ht="22.5" customHeight="1">
      <c r="A159" s="24"/>
      <c r="B159" s="36">
        <v>85407</v>
      </c>
      <c r="C159" s="35"/>
      <c r="D159" s="17" t="s">
        <v>162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>
        <f aca="true" t="shared" si="77" ref="O159:AC159">SUM(O160)</f>
        <v>0</v>
      </c>
      <c r="P159" s="31">
        <f t="shared" si="77"/>
        <v>25000</v>
      </c>
      <c r="Q159" s="31">
        <f t="shared" si="77"/>
        <v>25000</v>
      </c>
      <c r="R159" s="31">
        <f t="shared" si="77"/>
        <v>0</v>
      </c>
      <c r="S159" s="31">
        <f t="shared" si="77"/>
        <v>25000</v>
      </c>
      <c r="T159" s="31">
        <f t="shared" si="77"/>
        <v>0</v>
      </c>
      <c r="U159" s="31">
        <f t="shared" si="77"/>
        <v>25000</v>
      </c>
      <c r="V159" s="31">
        <f t="shared" si="77"/>
        <v>0</v>
      </c>
      <c r="W159" s="31">
        <f t="shared" si="77"/>
        <v>25000</v>
      </c>
      <c r="X159" s="31">
        <f t="shared" si="77"/>
        <v>0</v>
      </c>
      <c r="Y159" s="31">
        <f t="shared" si="77"/>
        <v>25000</v>
      </c>
      <c r="Z159" s="31">
        <f t="shared" si="77"/>
        <v>0</v>
      </c>
      <c r="AA159" s="31">
        <f t="shared" si="77"/>
        <v>25000</v>
      </c>
      <c r="AB159" s="31">
        <f t="shared" si="77"/>
        <v>0</v>
      </c>
      <c r="AC159" s="31">
        <f t="shared" si="77"/>
        <v>25000</v>
      </c>
    </row>
    <row r="160" spans="1:29" s="10" customFormat="1" ht="22.5" customHeight="1">
      <c r="A160" s="24"/>
      <c r="B160" s="36"/>
      <c r="C160" s="35">
        <v>4270</v>
      </c>
      <c r="D160" s="17" t="s">
        <v>38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>
        <v>0</v>
      </c>
      <c r="P160" s="31">
        <v>25000</v>
      </c>
      <c r="Q160" s="31">
        <f aca="true" t="shared" si="78" ref="Q160:Q197">SUM(O160:P160)</f>
        <v>25000</v>
      </c>
      <c r="R160" s="31"/>
      <c r="S160" s="31">
        <f aca="true" t="shared" si="79" ref="S160:S231">SUM(Q160:R160)</f>
        <v>25000</v>
      </c>
      <c r="T160" s="31"/>
      <c r="U160" s="31">
        <f aca="true" t="shared" si="80" ref="U160:U231">SUM(S160:T160)</f>
        <v>25000</v>
      </c>
      <c r="V160" s="31"/>
      <c r="W160" s="31">
        <f aca="true" t="shared" si="81" ref="W160:W180">SUM(U160:V160)</f>
        <v>25000</v>
      </c>
      <c r="X160" s="31"/>
      <c r="Y160" s="31">
        <f aca="true" t="shared" si="82" ref="Y160:Y180">SUM(W160:X160)</f>
        <v>25000</v>
      </c>
      <c r="Z160" s="31"/>
      <c r="AA160" s="31">
        <f aca="true" t="shared" si="83" ref="AA160:AA180">SUM(Y160:Z160)</f>
        <v>25000</v>
      </c>
      <c r="AB160" s="31"/>
      <c r="AC160" s="31">
        <f aca="true" t="shared" si="84" ref="AC160:AC180">SUM(AA160:AB160)</f>
        <v>25000</v>
      </c>
    </row>
    <row r="161" spans="1:29" s="10" customFormat="1" ht="33.75">
      <c r="A161" s="24"/>
      <c r="B161" s="32" t="s">
        <v>76</v>
      </c>
      <c r="C161" s="35"/>
      <c r="D161" s="17" t="s">
        <v>103</v>
      </c>
      <c r="E161" s="31">
        <f>SUM(E162:E167)</f>
        <v>289900</v>
      </c>
      <c r="F161" s="31">
        <f>SUM(F162:F167)</f>
        <v>0</v>
      </c>
      <c r="G161" s="31">
        <f aca="true" t="shared" si="85" ref="G161:G176">SUM(E161:F161)</f>
        <v>289900</v>
      </c>
      <c r="H161" s="31">
        <f>SUM(H162:H167)</f>
        <v>0</v>
      </c>
      <c r="I161" s="31">
        <f aca="true" t="shared" si="86" ref="I161:I176">SUM(G161:H161)</f>
        <v>289900</v>
      </c>
      <c r="J161" s="31">
        <f>SUM(J162:J167)</f>
        <v>0</v>
      </c>
      <c r="K161" s="31">
        <f aca="true" t="shared" si="87" ref="K161:K176">SUM(I161:J161)</f>
        <v>289900</v>
      </c>
      <c r="L161" s="31">
        <f>SUM(L162:L167)</f>
        <v>0</v>
      </c>
      <c r="M161" s="31">
        <f aca="true" t="shared" si="88" ref="M161:M176">SUM(K161:L161)</f>
        <v>289900</v>
      </c>
      <c r="N161" s="31">
        <f>SUM(N162:N167)</f>
        <v>37602</v>
      </c>
      <c r="O161" s="31">
        <f aca="true" t="shared" si="89" ref="O161:O176">SUM(M161:N161)</f>
        <v>327502</v>
      </c>
      <c r="P161" s="31">
        <f>SUM(P162:P167)</f>
        <v>2000</v>
      </c>
      <c r="Q161" s="31">
        <f t="shared" si="78"/>
        <v>329502</v>
      </c>
      <c r="R161" s="31">
        <f>SUM(R162:R167)</f>
        <v>0</v>
      </c>
      <c r="S161" s="31">
        <f t="shared" si="79"/>
        <v>329502</v>
      </c>
      <c r="T161" s="31">
        <f>SUM(T162:T167)</f>
        <v>-28012</v>
      </c>
      <c r="U161" s="31">
        <f t="shared" si="80"/>
        <v>301490</v>
      </c>
      <c r="V161" s="31">
        <f>SUM(V162:V168)</f>
        <v>3110</v>
      </c>
      <c r="W161" s="31">
        <f t="shared" si="81"/>
        <v>304600</v>
      </c>
      <c r="X161" s="31">
        <f>SUM(X162:X168)</f>
        <v>0</v>
      </c>
      <c r="Y161" s="31">
        <f t="shared" si="82"/>
        <v>304600</v>
      </c>
      <c r="Z161" s="31">
        <f>SUM(Z162:Z168)</f>
        <v>-1225</v>
      </c>
      <c r="AA161" s="31">
        <f t="shared" si="83"/>
        <v>303375</v>
      </c>
      <c r="AB161" s="31">
        <f>SUM(AB162:AB168)</f>
        <v>0</v>
      </c>
      <c r="AC161" s="31">
        <f t="shared" si="84"/>
        <v>303375</v>
      </c>
    </row>
    <row r="162" spans="1:29" s="10" customFormat="1" ht="33.75">
      <c r="A162" s="24"/>
      <c r="B162" s="32"/>
      <c r="C162" s="35">
        <v>2630</v>
      </c>
      <c r="D162" s="17" t="s">
        <v>116</v>
      </c>
      <c r="E162" s="31">
        <v>53700</v>
      </c>
      <c r="F162" s="31"/>
      <c r="G162" s="31">
        <f t="shared" si="85"/>
        <v>53700</v>
      </c>
      <c r="H162" s="31"/>
      <c r="I162" s="31">
        <f t="shared" si="86"/>
        <v>53700</v>
      </c>
      <c r="J162" s="31"/>
      <c r="K162" s="31">
        <f t="shared" si="87"/>
        <v>53700</v>
      </c>
      <c r="L162" s="31"/>
      <c r="M162" s="31">
        <f t="shared" si="88"/>
        <v>53700</v>
      </c>
      <c r="N162" s="31">
        <v>37602</v>
      </c>
      <c r="O162" s="31">
        <f t="shared" si="89"/>
        <v>91302</v>
      </c>
      <c r="P162" s="31"/>
      <c r="Q162" s="31">
        <f t="shared" si="78"/>
        <v>91302</v>
      </c>
      <c r="R162" s="31">
        <v>-64550</v>
      </c>
      <c r="S162" s="31">
        <f t="shared" si="79"/>
        <v>26752</v>
      </c>
      <c r="T162" s="31">
        <v>-26752</v>
      </c>
      <c r="U162" s="31">
        <f t="shared" si="80"/>
        <v>0</v>
      </c>
      <c r="V162" s="31"/>
      <c r="W162" s="31">
        <f t="shared" si="81"/>
        <v>0</v>
      </c>
      <c r="X162" s="31"/>
      <c r="Y162" s="31">
        <f t="shared" si="82"/>
        <v>0</v>
      </c>
      <c r="Z162" s="31"/>
      <c r="AA162" s="31">
        <f t="shared" si="83"/>
        <v>0</v>
      </c>
      <c r="AB162" s="31"/>
      <c r="AC162" s="31">
        <f t="shared" si="84"/>
        <v>0</v>
      </c>
    </row>
    <row r="163" spans="1:29" s="10" customFormat="1" ht="33.75">
      <c r="A163" s="24"/>
      <c r="B163" s="32"/>
      <c r="C163" s="35">
        <v>2820</v>
      </c>
      <c r="D163" s="17" t="s">
        <v>134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>
        <v>0</v>
      </c>
      <c r="R163" s="31">
        <v>28550</v>
      </c>
      <c r="S163" s="31">
        <f t="shared" si="79"/>
        <v>28550</v>
      </c>
      <c r="T163" s="31"/>
      <c r="U163" s="31">
        <f t="shared" si="80"/>
        <v>28550</v>
      </c>
      <c r="V163" s="31"/>
      <c r="W163" s="31">
        <f t="shared" si="81"/>
        <v>28550</v>
      </c>
      <c r="X163" s="31"/>
      <c r="Y163" s="31">
        <f t="shared" si="82"/>
        <v>28550</v>
      </c>
      <c r="Z163" s="31"/>
      <c r="AA163" s="31">
        <f t="shared" si="83"/>
        <v>28550</v>
      </c>
      <c r="AB163" s="31"/>
      <c r="AC163" s="31">
        <f t="shared" si="84"/>
        <v>28550</v>
      </c>
    </row>
    <row r="164" spans="1:29" s="10" customFormat="1" ht="56.25">
      <c r="A164" s="24"/>
      <c r="B164" s="32"/>
      <c r="C164" s="35">
        <v>2830</v>
      </c>
      <c r="D164" s="17" t="s">
        <v>135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>
        <v>0</v>
      </c>
      <c r="R164" s="31">
        <v>36000</v>
      </c>
      <c r="S164" s="31">
        <f t="shared" si="79"/>
        <v>36000</v>
      </c>
      <c r="T164" s="31"/>
      <c r="U164" s="31">
        <f t="shared" si="80"/>
        <v>36000</v>
      </c>
      <c r="V164" s="31"/>
      <c r="W164" s="31">
        <f t="shared" si="81"/>
        <v>36000</v>
      </c>
      <c r="X164" s="31"/>
      <c r="Y164" s="31">
        <f t="shared" si="82"/>
        <v>36000</v>
      </c>
      <c r="Z164" s="31"/>
      <c r="AA164" s="31">
        <f t="shared" si="83"/>
        <v>36000</v>
      </c>
      <c r="AB164" s="31"/>
      <c r="AC164" s="31">
        <f t="shared" si="84"/>
        <v>36000</v>
      </c>
    </row>
    <row r="165" spans="1:29" s="10" customFormat="1" ht="19.5" customHeight="1">
      <c r="A165" s="24"/>
      <c r="B165" s="32"/>
      <c r="C165" s="35">
        <v>4210</v>
      </c>
      <c r="D165" s="17" t="s">
        <v>49</v>
      </c>
      <c r="E165" s="31">
        <v>2000</v>
      </c>
      <c r="F165" s="31"/>
      <c r="G165" s="31">
        <f t="shared" si="85"/>
        <v>2000</v>
      </c>
      <c r="H165" s="31"/>
      <c r="I165" s="31">
        <f t="shared" si="86"/>
        <v>2000</v>
      </c>
      <c r="J165" s="31"/>
      <c r="K165" s="31">
        <f t="shared" si="87"/>
        <v>2000</v>
      </c>
      <c r="L165" s="31"/>
      <c r="M165" s="31">
        <f t="shared" si="88"/>
        <v>2000</v>
      </c>
      <c r="N165" s="31"/>
      <c r="O165" s="31">
        <f t="shared" si="89"/>
        <v>2000</v>
      </c>
      <c r="P165" s="31"/>
      <c r="Q165" s="31">
        <f t="shared" si="78"/>
        <v>2000</v>
      </c>
      <c r="R165" s="31">
        <v>700</v>
      </c>
      <c r="S165" s="31">
        <f t="shared" si="79"/>
        <v>2700</v>
      </c>
      <c r="T165" s="31">
        <v>-760</v>
      </c>
      <c r="U165" s="31">
        <f t="shared" si="80"/>
        <v>1940</v>
      </c>
      <c r="V165" s="31"/>
      <c r="W165" s="31">
        <f t="shared" si="81"/>
        <v>1940</v>
      </c>
      <c r="X165" s="31"/>
      <c r="Y165" s="31">
        <f t="shared" si="82"/>
        <v>1940</v>
      </c>
      <c r="Z165" s="31">
        <v>-800</v>
      </c>
      <c r="AA165" s="31">
        <f t="shared" si="83"/>
        <v>1140</v>
      </c>
      <c r="AB165" s="31"/>
      <c r="AC165" s="31">
        <f t="shared" si="84"/>
        <v>1140</v>
      </c>
    </row>
    <row r="166" spans="1:29" s="10" customFormat="1" ht="19.5" customHeight="1">
      <c r="A166" s="35"/>
      <c r="B166" s="36"/>
      <c r="C166" s="35">
        <v>4300</v>
      </c>
      <c r="D166" s="17" t="s">
        <v>39</v>
      </c>
      <c r="E166" s="31">
        <v>4200</v>
      </c>
      <c r="F166" s="31"/>
      <c r="G166" s="31">
        <f t="shared" si="85"/>
        <v>4200</v>
      </c>
      <c r="H166" s="31"/>
      <c r="I166" s="31">
        <f t="shared" si="86"/>
        <v>4200</v>
      </c>
      <c r="J166" s="31"/>
      <c r="K166" s="31">
        <f t="shared" si="87"/>
        <v>4200</v>
      </c>
      <c r="L166" s="31"/>
      <c r="M166" s="31">
        <f t="shared" si="88"/>
        <v>4200</v>
      </c>
      <c r="N166" s="31"/>
      <c r="O166" s="31">
        <f t="shared" si="89"/>
        <v>4200</v>
      </c>
      <c r="P166" s="31">
        <v>2000</v>
      </c>
      <c r="Q166" s="31">
        <f t="shared" si="78"/>
        <v>6200</v>
      </c>
      <c r="R166" s="31">
        <v>-700</v>
      </c>
      <c r="S166" s="31">
        <f t="shared" si="79"/>
        <v>5500</v>
      </c>
      <c r="T166" s="31">
        <v>-500</v>
      </c>
      <c r="U166" s="31">
        <f t="shared" si="80"/>
        <v>5000</v>
      </c>
      <c r="V166" s="31">
        <v>-550</v>
      </c>
      <c r="W166" s="31">
        <f t="shared" si="81"/>
        <v>4450</v>
      </c>
      <c r="X166" s="31"/>
      <c r="Y166" s="31">
        <f t="shared" si="82"/>
        <v>4450</v>
      </c>
      <c r="Z166" s="31"/>
      <c r="AA166" s="31">
        <f t="shared" si="83"/>
        <v>4450</v>
      </c>
      <c r="AB166" s="31"/>
      <c r="AC166" s="31">
        <f t="shared" si="84"/>
        <v>4450</v>
      </c>
    </row>
    <row r="167" spans="1:29" s="10" customFormat="1" ht="22.5" customHeight="1">
      <c r="A167" s="35"/>
      <c r="B167" s="36"/>
      <c r="C167" s="35">
        <v>6050</v>
      </c>
      <c r="D167" s="17" t="s">
        <v>33</v>
      </c>
      <c r="E167" s="31">
        <v>230000</v>
      </c>
      <c r="F167" s="31"/>
      <c r="G167" s="31">
        <f t="shared" si="85"/>
        <v>230000</v>
      </c>
      <c r="H167" s="31"/>
      <c r="I167" s="31">
        <f t="shared" si="86"/>
        <v>230000</v>
      </c>
      <c r="J167" s="31"/>
      <c r="K167" s="31">
        <f t="shared" si="87"/>
        <v>230000</v>
      </c>
      <c r="L167" s="31"/>
      <c r="M167" s="31">
        <f t="shared" si="88"/>
        <v>230000</v>
      </c>
      <c r="N167" s="31"/>
      <c r="O167" s="31">
        <f t="shared" si="89"/>
        <v>230000</v>
      </c>
      <c r="P167" s="31"/>
      <c r="Q167" s="31">
        <f t="shared" si="78"/>
        <v>230000</v>
      </c>
      <c r="R167" s="31"/>
      <c r="S167" s="31">
        <f t="shared" si="79"/>
        <v>230000</v>
      </c>
      <c r="T167" s="31"/>
      <c r="U167" s="31">
        <f t="shared" si="80"/>
        <v>230000</v>
      </c>
      <c r="V167" s="31"/>
      <c r="W167" s="31">
        <f t="shared" si="81"/>
        <v>230000</v>
      </c>
      <c r="X167" s="31"/>
      <c r="Y167" s="31">
        <f t="shared" si="82"/>
        <v>230000</v>
      </c>
      <c r="Z167" s="31"/>
      <c r="AA167" s="31">
        <f t="shared" si="83"/>
        <v>230000</v>
      </c>
      <c r="AB167" s="31"/>
      <c r="AC167" s="31">
        <f t="shared" si="84"/>
        <v>230000</v>
      </c>
    </row>
    <row r="168" spans="1:29" s="10" customFormat="1" ht="22.5" customHeight="1">
      <c r="A168" s="35"/>
      <c r="B168" s="36"/>
      <c r="C168" s="35">
        <v>6060</v>
      </c>
      <c r="D168" s="17" t="s">
        <v>52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>
        <v>0</v>
      </c>
      <c r="V168" s="31">
        <v>3660</v>
      </c>
      <c r="W168" s="31">
        <f t="shared" si="81"/>
        <v>3660</v>
      </c>
      <c r="X168" s="31"/>
      <c r="Y168" s="31">
        <f t="shared" si="82"/>
        <v>3660</v>
      </c>
      <c r="Z168" s="31">
        <v>-425</v>
      </c>
      <c r="AA168" s="31">
        <f t="shared" si="83"/>
        <v>3235</v>
      </c>
      <c r="AB168" s="31"/>
      <c r="AC168" s="31">
        <f t="shared" si="84"/>
        <v>3235</v>
      </c>
    </row>
    <row r="169" spans="1:29" s="10" customFormat="1" ht="19.5" customHeight="1">
      <c r="A169" s="35"/>
      <c r="B169" s="36">
        <v>85415</v>
      </c>
      <c r="C169" s="35"/>
      <c r="D169" s="17" t="s">
        <v>120</v>
      </c>
      <c r="E169" s="31">
        <f>SUM(E170)</f>
        <v>113000</v>
      </c>
      <c r="F169" s="31">
        <f>SUM(F170)</f>
        <v>0</v>
      </c>
      <c r="G169" s="31">
        <f t="shared" si="85"/>
        <v>113000</v>
      </c>
      <c r="H169" s="31">
        <f>SUM(H170)</f>
        <v>0</v>
      </c>
      <c r="I169" s="31">
        <f t="shared" si="86"/>
        <v>113000</v>
      </c>
      <c r="J169" s="31">
        <f>SUM(J170)</f>
        <v>0</v>
      </c>
      <c r="K169" s="31">
        <f t="shared" si="87"/>
        <v>113000</v>
      </c>
      <c r="L169" s="31">
        <f>SUM(L170)</f>
        <v>0</v>
      </c>
      <c r="M169" s="31">
        <f t="shared" si="88"/>
        <v>113000</v>
      </c>
      <c r="N169" s="31">
        <f>SUM(N170)</f>
        <v>253074</v>
      </c>
      <c r="O169" s="31">
        <f t="shared" si="89"/>
        <v>366074</v>
      </c>
      <c r="P169" s="31">
        <f>SUM(P170)</f>
        <v>0</v>
      </c>
      <c r="Q169" s="31">
        <f t="shared" si="78"/>
        <v>366074</v>
      </c>
      <c r="R169" s="31">
        <f>SUM(R170)</f>
        <v>0</v>
      </c>
      <c r="S169" s="31">
        <f t="shared" si="79"/>
        <v>366074</v>
      </c>
      <c r="T169" s="31">
        <f>SUM(T170)</f>
        <v>-1800</v>
      </c>
      <c r="U169" s="31">
        <f t="shared" si="80"/>
        <v>364274</v>
      </c>
      <c r="V169" s="31">
        <f>SUM(V170)</f>
        <v>27251</v>
      </c>
      <c r="W169" s="31">
        <f t="shared" si="81"/>
        <v>391525</v>
      </c>
      <c r="X169" s="31">
        <f>SUM(X170)</f>
        <v>246717</v>
      </c>
      <c r="Y169" s="31">
        <f t="shared" si="82"/>
        <v>638242</v>
      </c>
      <c r="Z169" s="31">
        <f>SUM(Z170)</f>
        <v>-10336</v>
      </c>
      <c r="AA169" s="31">
        <f t="shared" si="83"/>
        <v>627906</v>
      </c>
      <c r="AB169" s="31">
        <f>SUM(AB170)</f>
        <v>0</v>
      </c>
      <c r="AC169" s="31">
        <f t="shared" si="84"/>
        <v>627906</v>
      </c>
    </row>
    <row r="170" spans="1:29" s="10" customFormat="1" ht="19.5" customHeight="1">
      <c r="A170" s="35"/>
      <c r="B170" s="36"/>
      <c r="C170" s="35">
        <v>3240</v>
      </c>
      <c r="D170" s="17" t="s">
        <v>121</v>
      </c>
      <c r="E170" s="31">
        <v>113000</v>
      </c>
      <c r="F170" s="31"/>
      <c r="G170" s="31">
        <f t="shared" si="85"/>
        <v>113000</v>
      </c>
      <c r="H170" s="31"/>
      <c r="I170" s="31">
        <f t="shared" si="86"/>
        <v>113000</v>
      </c>
      <c r="J170" s="31"/>
      <c r="K170" s="31">
        <f t="shared" si="87"/>
        <v>113000</v>
      </c>
      <c r="L170" s="31"/>
      <c r="M170" s="31">
        <f t="shared" si="88"/>
        <v>113000</v>
      </c>
      <c r="N170" s="31">
        <v>253074</v>
      </c>
      <c r="O170" s="31">
        <f t="shared" si="89"/>
        <v>366074</v>
      </c>
      <c r="P170" s="31"/>
      <c r="Q170" s="31">
        <f t="shared" si="78"/>
        <v>366074</v>
      </c>
      <c r="R170" s="31"/>
      <c r="S170" s="31">
        <f t="shared" si="79"/>
        <v>366074</v>
      </c>
      <c r="T170" s="31">
        <v>-1800</v>
      </c>
      <c r="U170" s="31">
        <f t="shared" si="80"/>
        <v>364274</v>
      </c>
      <c r="V170" s="31">
        <v>27251</v>
      </c>
      <c r="W170" s="31">
        <f t="shared" si="81"/>
        <v>391525</v>
      </c>
      <c r="X170" s="31">
        <v>246717</v>
      </c>
      <c r="Y170" s="31">
        <f t="shared" si="82"/>
        <v>638242</v>
      </c>
      <c r="Z170" s="31">
        <v>-10336</v>
      </c>
      <c r="AA170" s="31">
        <f t="shared" si="83"/>
        <v>627906</v>
      </c>
      <c r="AB170" s="31"/>
      <c r="AC170" s="31">
        <f t="shared" si="84"/>
        <v>627906</v>
      </c>
    </row>
    <row r="171" spans="1:29" s="10" customFormat="1" ht="19.5" customHeight="1">
      <c r="A171" s="35"/>
      <c r="B171" s="36">
        <v>85495</v>
      </c>
      <c r="C171" s="35"/>
      <c r="D171" s="17" t="s">
        <v>6</v>
      </c>
      <c r="E171" s="31">
        <f>SUM(E172:E172)</f>
        <v>226650</v>
      </c>
      <c r="F171" s="31">
        <f>SUM(F172:F172)</f>
        <v>0</v>
      </c>
      <c r="G171" s="31">
        <f t="shared" si="85"/>
        <v>226650</v>
      </c>
      <c r="H171" s="31">
        <f>SUM(H172:H172)</f>
        <v>0</v>
      </c>
      <c r="I171" s="31">
        <f t="shared" si="86"/>
        <v>226650</v>
      </c>
      <c r="J171" s="31">
        <f>SUM(J172:J172)</f>
        <v>0</v>
      </c>
      <c r="K171" s="31">
        <f t="shared" si="87"/>
        <v>226650</v>
      </c>
      <c r="L171" s="31">
        <f>SUM(L172:L172)</f>
        <v>0</v>
      </c>
      <c r="M171" s="31">
        <f t="shared" si="88"/>
        <v>226650</v>
      </c>
      <c r="N171" s="31">
        <f>SUM(N172:N172)</f>
        <v>0</v>
      </c>
      <c r="O171" s="31">
        <f t="shared" si="89"/>
        <v>226650</v>
      </c>
      <c r="P171" s="31">
        <f>SUM(P172:P172)</f>
        <v>0</v>
      </c>
      <c r="Q171" s="31">
        <f t="shared" si="78"/>
        <v>226650</v>
      </c>
      <c r="R171" s="31">
        <f>SUM(R172:R172)</f>
        <v>0</v>
      </c>
      <c r="S171" s="31">
        <f t="shared" si="79"/>
        <v>226650</v>
      </c>
      <c r="T171" s="31">
        <f>SUM(T172:T172)</f>
        <v>0</v>
      </c>
      <c r="U171" s="31">
        <f t="shared" si="80"/>
        <v>226650</v>
      </c>
      <c r="V171" s="31">
        <f>SUM(V172:V172)</f>
        <v>0</v>
      </c>
      <c r="W171" s="31">
        <f t="shared" si="81"/>
        <v>226650</v>
      </c>
      <c r="X171" s="31">
        <f>SUM(X172:X172)</f>
        <v>0</v>
      </c>
      <c r="Y171" s="31">
        <f t="shared" si="82"/>
        <v>226650</v>
      </c>
      <c r="Z171" s="31">
        <f>SUM(Z172:Z172)</f>
        <v>0</v>
      </c>
      <c r="AA171" s="31">
        <f t="shared" si="83"/>
        <v>226650</v>
      </c>
      <c r="AB171" s="31">
        <f>SUM(AB172:AB172)</f>
        <v>0</v>
      </c>
      <c r="AC171" s="31">
        <f t="shared" si="84"/>
        <v>226650</v>
      </c>
    </row>
    <row r="172" spans="1:29" s="10" customFormat="1" ht="45">
      <c r="A172" s="35"/>
      <c r="B172" s="36"/>
      <c r="C172" s="35">
        <v>2320</v>
      </c>
      <c r="D172" s="17" t="s">
        <v>99</v>
      </c>
      <c r="E172" s="31">
        <v>226650</v>
      </c>
      <c r="F172" s="31"/>
      <c r="G172" s="31">
        <f t="shared" si="85"/>
        <v>226650</v>
      </c>
      <c r="H172" s="31"/>
      <c r="I172" s="31">
        <f t="shared" si="86"/>
        <v>226650</v>
      </c>
      <c r="J172" s="31"/>
      <c r="K172" s="31">
        <f t="shared" si="87"/>
        <v>226650</v>
      </c>
      <c r="L172" s="31"/>
      <c r="M172" s="31">
        <f t="shared" si="88"/>
        <v>226650</v>
      </c>
      <c r="N172" s="31"/>
      <c r="O172" s="31">
        <f t="shared" si="89"/>
        <v>226650</v>
      </c>
      <c r="P172" s="31"/>
      <c r="Q172" s="31">
        <f t="shared" si="78"/>
        <v>226650</v>
      </c>
      <c r="R172" s="31"/>
      <c r="S172" s="31">
        <f t="shared" si="79"/>
        <v>226650</v>
      </c>
      <c r="T172" s="31"/>
      <c r="U172" s="31">
        <f t="shared" si="80"/>
        <v>226650</v>
      </c>
      <c r="V172" s="31"/>
      <c r="W172" s="31">
        <f t="shared" si="81"/>
        <v>226650</v>
      </c>
      <c r="X172" s="31"/>
      <c r="Y172" s="31">
        <f t="shared" si="82"/>
        <v>226650</v>
      </c>
      <c r="Z172" s="31"/>
      <c r="AA172" s="31">
        <f t="shared" si="83"/>
        <v>226650</v>
      </c>
      <c r="AB172" s="31"/>
      <c r="AC172" s="31">
        <f t="shared" si="84"/>
        <v>226650</v>
      </c>
    </row>
    <row r="173" spans="1:29" s="2" customFormat="1" ht="24">
      <c r="A173" s="12" t="s">
        <v>77</v>
      </c>
      <c r="B173" s="13"/>
      <c r="C173" s="14"/>
      <c r="D173" s="15" t="s">
        <v>21</v>
      </c>
      <c r="E173" s="16">
        <f>SUM(E174,E179,E181,E187,E189,E191,E198,)</f>
        <v>5118662</v>
      </c>
      <c r="F173" s="16">
        <f>SUM(F174,F179,F181,F187,F189,F191,F198,)</f>
        <v>25300</v>
      </c>
      <c r="G173" s="16">
        <f t="shared" si="85"/>
        <v>5143962</v>
      </c>
      <c r="H173" s="16">
        <f>SUM(H174,H179,H181,H187,H189,H191,H198,)</f>
        <v>0</v>
      </c>
      <c r="I173" s="16">
        <f t="shared" si="86"/>
        <v>5143962</v>
      </c>
      <c r="J173" s="16">
        <f>SUM(J174,J179,J181,J187,J189,J191,J198,)</f>
        <v>0</v>
      </c>
      <c r="K173" s="16">
        <f t="shared" si="87"/>
        <v>5143962</v>
      </c>
      <c r="L173" s="16">
        <f>SUM(L174,L179,L181,L187,L189,L191,L198,)</f>
        <v>-2520</v>
      </c>
      <c r="M173" s="16">
        <f t="shared" si="88"/>
        <v>5141442</v>
      </c>
      <c r="N173" s="16">
        <f>SUM(N174,N179,N181,N187,N189,N191,N198,)</f>
        <v>0</v>
      </c>
      <c r="O173" s="16">
        <f t="shared" si="89"/>
        <v>5141442</v>
      </c>
      <c r="P173" s="16">
        <f>SUM(P174,P179,P181,P187,P189,P191,P198,)</f>
        <v>2697</v>
      </c>
      <c r="Q173" s="16">
        <f t="shared" si="78"/>
        <v>5144139</v>
      </c>
      <c r="R173" s="16">
        <f>SUM(R174,R179,R181,R187,R189,R191,R198,)</f>
        <v>0</v>
      </c>
      <c r="S173" s="16">
        <f t="shared" si="79"/>
        <v>5144139</v>
      </c>
      <c r="T173" s="16">
        <f>SUM(T174,T179,T181,T187,T189,T191,T198,)</f>
        <v>-365349</v>
      </c>
      <c r="U173" s="16">
        <f t="shared" si="80"/>
        <v>4778790</v>
      </c>
      <c r="V173" s="16">
        <f>SUM(V174,V179,V181,V187,V189,V191,V198,)</f>
        <v>21840</v>
      </c>
      <c r="W173" s="16">
        <f t="shared" si="81"/>
        <v>4800630</v>
      </c>
      <c r="X173" s="16">
        <f>SUM(X174,X179,X181,X187,X189,X191,X198,)</f>
        <v>0</v>
      </c>
      <c r="Y173" s="16">
        <f t="shared" si="82"/>
        <v>4800630</v>
      </c>
      <c r="Z173" s="16">
        <f>SUM(Z174,Z179,Z181,Z187,Z189,Z191,Z198,)</f>
        <v>77299</v>
      </c>
      <c r="AA173" s="16">
        <f t="shared" si="83"/>
        <v>4877929</v>
      </c>
      <c r="AB173" s="16">
        <f>SUM(AB174,AB179,AB181,AB187,AB189,AB191,AB198,)</f>
        <v>0</v>
      </c>
      <c r="AC173" s="16">
        <f t="shared" si="84"/>
        <v>4877929</v>
      </c>
    </row>
    <row r="174" spans="1:29" s="10" customFormat="1" ht="24" customHeight="1">
      <c r="A174" s="24"/>
      <c r="B174" s="32" t="s">
        <v>78</v>
      </c>
      <c r="C174" s="35"/>
      <c r="D174" s="17" t="s">
        <v>22</v>
      </c>
      <c r="E174" s="31">
        <f>SUM(E175:E178)</f>
        <v>2872642</v>
      </c>
      <c r="F174" s="31">
        <f>SUM(F175:F178)</f>
        <v>25300</v>
      </c>
      <c r="G174" s="31">
        <f t="shared" si="85"/>
        <v>2897942</v>
      </c>
      <c r="H174" s="31">
        <f>SUM(H175:H178)</f>
        <v>0</v>
      </c>
      <c r="I174" s="31">
        <f t="shared" si="86"/>
        <v>2897942</v>
      </c>
      <c r="J174" s="31">
        <f>SUM(J175:J178)</f>
        <v>0</v>
      </c>
      <c r="K174" s="31">
        <f t="shared" si="87"/>
        <v>2897942</v>
      </c>
      <c r="L174" s="31">
        <f>SUM(L175:L178)</f>
        <v>0</v>
      </c>
      <c r="M174" s="31">
        <f t="shared" si="88"/>
        <v>2897942</v>
      </c>
      <c r="N174" s="31">
        <f>SUM(N175:N178)</f>
        <v>0</v>
      </c>
      <c r="O174" s="31">
        <f t="shared" si="89"/>
        <v>2897942</v>
      </c>
      <c r="P174" s="31">
        <f>SUM(P175:P178)</f>
        <v>447</v>
      </c>
      <c r="Q174" s="31">
        <f t="shared" si="78"/>
        <v>2898389</v>
      </c>
      <c r="R174" s="31">
        <f>SUM(R175:R178)</f>
        <v>0</v>
      </c>
      <c r="S174" s="31">
        <f t="shared" si="79"/>
        <v>2898389</v>
      </c>
      <c r="T174" s="31">
        <f>SUM(T175:T178)</f>
        <v>-573200</v>
      </c>
      <c r="U174" s="31">
        <f t="shared" si="80"/>
        <v>2325189</v>
      </c>
      <c r="V174" s="31">
        <f>SUM(V175:V178)</f>
        <v>150000</v>
      </c>
      <c r="W174" s="31">
        <f t="shared" si="81"/>
        <v>2475189</v>
      </c>
      <c r="X174" s="31">
        <f>SUM(X175:X178)</f>
        <v>0</v>
      </c>
      <c r="Y174" s="31">
        <f t="shared" si="82"/>
        <v>2475189</v>
      </c>
      <c r="Z174" s="31">
        <f>SUM(Z175:Z178)</f>
        <v>0</v>
      </c>
      <c r="AA174" s="31">
        <f t="shared" si="83"/>
        <v>2475189</v>
      </c>
      <c r="AB174" s="31">
        <f>SUM(AB175:AB178)</f>
        <v>0</v>
      </c>
      <c r="AC174" s="31">
        <f t="shared" si="84"/>
        <v>2475189</v>
      </c>
    </row>
    <row r="175" spans="1:29" s="10" customFormat="1" ht="19.5" customHeight="1">
      <c r="A175" s="24"/>
      <c r="B175" s="32"/>
      <c r="C175" s="24">
        <v>4300</v>
      </c>
      <c r="D175" s="17" t="s">
        <v>39</v>
      </c>
      <c r="E175" s="31">
        <v>40000</v>
      </c>
      <c r="F175" s="31"/>
      <c r="G175" s="31">
        <f t="shared" si="85"/>
        <v>40000</v>
      </c>
      <c r="H175" s="31"/>
      <c r="I175" s="31">
        <f t="shared" si="86"/>
        <v>40000</v>
      </c>
      <c r="J175" s="31"/>
      <c r="K175" s="31">
        <f t="shared" si="87"/>
        <v>40000</v>
      </c>
      <c r="L175" s="31"/>
      <c r="M175" s="31">
        <f t="shared" si="88"/>
        <v>40000</v>
      </c>
      <c r="N175" s="31"/>
      <c r="O175" s="31">
        <f t="shared" si="89"/>
        <v>40000</v>
      </c>
      <c r="P175" s="31"/>
      <c r="Q175" s="31">
        <f t="shared" si="78"/>
        <v>40000</v>
      </c>
      <c r="R175" s="31"/>
      <c r="S175" s="31">
        <f t="shared" si="79"/>
        <v>40000</v>
      </c>
      <c r="T175" s="31">
        <v>58000</v>
      </c>
      <c r="U175" s="31">
        <f t="shared" si="80"/>
        <v>98000</v>
      </c>
      <c r="V175" s="31"/>
      <c r="W175" s="31">
        <f t="shared" si="81"/>
        <v>98000</v>
      </c>
      <c r="X175" s="31"/>
      <c r="Y175" s="31">
        <f t="shared" si="82"/>
        <v>98000</v>
      </c>
      <c r="Z175" s="31"/>
      <c r="AA175" s="31">
        <f t="shared" si="83"/>
        <v>98000</v>
      </c>
      <c r="AB175" s="31"/>
      <c r="AC175" s="31">
        <f t="shared" si="84"/>
        <v>98000</v>
      </c>
    </row>
    <row r="176" spans="1:29" s="10" customFormat="1" ht="19.5" customHeight="1">
      <c r="A176" s="24"/>
      <c r="B176" s="32"/>
      <c r="C176" s="24">
        <v>4430</v>
      </c>
      <c r="D176" s="17" t="s">
        <v>50</v>
      </c>
      <c r="E176" s="31">
        <v>75</v>
      </c>
      <c r="F176" s="31"/>
      <c r="G176" s="31">
        <f t="shared" si="85"/>
        <v>75</v>
      </c>
      <c r="H176" s="31"/>
      <c r="I176" s="31">
        <f t="shared" si="86"/>
        <v>75</v>
      </c>
      <c r="J176" s="31"/>
      <c r="K176" s="31">
        <f t="shared" si="87"/>
        <v>75</v>
      </c>
      <c r="L176" s="31"/>
      <c r="M176" s="31">
        <f t="shared" si="88"/>
        <v>75</v>
      </c>
      <c r="N176" s="31"/>
      <c r="O176" s="31">
        <f t="shared" si="89"/>
        <v>75</v>
      </c>
      <c r="P176" s="31"/>
      <c r="Q176" s="31">
        <f t="shared" si="78"/>
        <v>75</v>
      </c>
      <c r="R176" s="31"/>
      <c r="S176" s="31">
        <f t="shared" si="79"/>
        <v>75</v>
      </c>
      <c r="T176" s="31"/>
      <c r="U176" s="31">
        <f t="shared" si="80"/>
        <v>75</v>
      </c>
      <c r="V176" s="31"/>
      <c r="W176" s="31">
        <f t="shared" si="81"/>
        <v>75</v>
      </c>
      <c r="X176" s="31"/>
      <c r="Y176" s="31">
        <f t="shared" si="82"/>
        <v>75</v>
      </c>
      <c r="Z176" s="31"/>
      <c r="AA176" s="31">
        <f t="shared" si="83"/>
        <v>75</v>
      </c>
      <c r="AB176" s="31"/>
      <c r="AC176" s="31">
        <f t="shared" si="84"/>
        <v>75</v>
      </c>
    </row>
    <row r="177" spans="1:29" s="10" customFormat="1" ht="56.25">
      <c r="A177" s="24"/>
      <c r="B177" s="32"/>
      <c r="C177" s="24">
        <v>6010</v>
      </c>
      <c r="D177" s="17" t="s">
        <v>163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>
        <v>0</v>
      </c>
      <c r="P177" s="31">
        <v>447</v>
      </c>
      <c r="Q177" s="31">
        <f t="shared" si="78"/>
        <v>447</v>
      </c>
      <c r="R177" s="31"/>
      <c r="S177" s="31">
        <f t="shared" si="79"/>
        <v>447</v>
      </c>
      <c r="T177" s="31">
        <v>100000</v>
      </c>
      <c r="U177" s="31">
        <f t="shared" si="80"/>
        <v>100447</v>
      </c>
      <c r="V177" s="31"/>
      <c r="W177" s="31">
        <f t="shared" si="81"/>
        <v>100447</v>
      </c>
      <c r="X177" s="31"/>
      <c r="Y177" s="31">
        <f t="shared" si="82"/>
        <v>100447</v>
      </c>
      <c r="Z177" s="31"/>
      <c r="AA177" s="31">
        <f t="shared" si="83"/>
        <v>100447</v>
      </c>
      <c r="AB177" s="31"/>
      <c r="AC177" s="31">
        <f t="shared" si="84"/>
        <v>100447</v>
      </c>
    </row>
    <row r="178" spans="1:29" s="10" customFormat="1" ht="22.5" customHeight="1">
      <c r="A178" s="24"/>
      <c r="B178" s="32"/>
      <c r="C178" s="24">
        <v>6050</v>
      </c>
      <c r="D178" s="17" t="s">
        <v>33</v>
      </c>
      <c r="E178" s="31">
        <v>2832567</v>
      </c>
      <c r="F178" s="31">
        <v>25300</v>
      </c>
      <c r="G178" s="31">
        <f aca="true" t="shared" si="90" ref="G178:G225">SUM(E178:F178)</f>
        <v>2857867</v>
      </c>
      <c r="H178" s="31"/>
      <c r="I178" s="31">
        <f aca="true" t="shared" si="91" ref="I178:I212">SUM(G178:H178)</f>
        <v>2857867</v>
      </c>
      <c r="J178" s="31"/>
      <c r="K178" s="31">
        <f aca="true" t="shared" si="92" ref="K178:K212">SUM(I178:J178)</f>
        <v>2857867</v>
      </c>
      <c r="L178" s="31"/>
      <c r="M178" s="31">
        <f aca="true" t="shared" si="93" ref="M178:M212">SUM(K178:L178)</f>
        <v>2857867</v>
      </c>
      <c r="N178" s="31"/>
      <c r="O178" s="31">
        <f aca="true" t="shared" si="94" ref="O178:O212">SUM(M178:N178)</f>
        <v>2857867</v>
      </c>
      <c r="P178" s="31"/>
      <c r="Q178" s="31">
        <f t="shared" si="78"/>
        <v>2857867</v>
      </c>
      <c r="R178" s="31"/>
      <c r="S178" s="31">
        <f t="shared" si="79"/>
        <v>2857867</v>
      </c>
      <c r="T178" s="31">
        <v>-731200</v>
      </c>
      <c r="U178" s="31">
        <f t="shared" si="80"/>
        <v>2126667</v>
      </c>
      <c r="V178" s="31">
        <v>150000</v>
      </c>
      <c r="W178" s="31">
        <f t="shared" si="81"/>
        <v>2276667</v>
      </c>
      <c r="X178" s="31"/>
      <c r="Y178" s="31">
        <f t="shared" si="82"/>
        <v>2276667</v>
      </c>
      <c r="Z178" s="31"/>
      <c r="AA178" s="31">
        <f t="shared" si="83"/>
        <v>2276667</v>
      </c>
      <c r="AB178" s="31"/>
      <c r="AC178" s="31">
        <f t="shared" si="84"/>
        <v>2276667</v>
      </c>
    </row>
    <row r="179" spans="1:29" s="10" customFormat="1" ht="19.5" customHeight="1">
      <c r="A179" s="24"/>
      <c r="B179" s="32" t="s">
        <v>79</v>
      </c>
      <c r="C179" s="35"/>
      <c r="D179" s="17" t="s">
        <v>80</v>
      </c>
      <c r="E179" s="31">
        <f>SUM(E180:E180)</f>
        <v>706900</v>
      </c>
      <c r="F179" s="31">
        <f>SUM(F180:F180)</f>
        <v>0</v>
      </c>
      <c r="G179" s="31">
        <f t="shared" si="90"/>
        <v>706900</v>
      </c>
      <c r="H179" s="31">
        <f>SUM(H180:H180)</f>
        <v>0</v>
      </c>
      <c r="I179" s="31">
        <f t="shared" si="91"/>
        <v>706900</v>
      </c>
      <c r="J179" s="31">
        <f>SUM(J180:J180)</f>
        <v>0</v>
      </c>
      <c r="K179" s="31">
        <f t="shared" si="92"/>
        <v>706900</v>
      </c>
      <c r="L179" s="31">
        <f>SUM(L180:L180)</f>
        <v>0</v>
      </c>
      <c r="M179" s="31">
        <f t="shared" si="93"/>
        <v>706900</v>
      </c>
      <c r="N179" s="31">
        <f>SUM(N180:N180)</f>
        <v>0</v>
      </c>
      <c r="O179" s="31">
        <f t="shared" si="94"/>
        <v>706900</v>
      </c>
      <c r="P179" s="31">
        <f>SUM(P180:P180)</f>
        <v>0</v>
      </c>
      <c r="Q179" s="31">
        <f t="shared" si="78"/>
        <v>706900</v>
      </c>
      <c r="R179" s="31">
        <f>SUM(R180:R180)</f>
        <v>1170</v>
      </c>
      <c r="S179" s="31">
        <f t="shared" si="79"/>
        <v>708070</v>
      </c>
      <c r="T179" s="31">
        <f>SUM(T180:T180)</f>
        <v>240</v>
      </c>
      <c r="U179" s="31">
        <f t="shared" si="80"/>
        <v>708310</v>
      </c>
      <c r="V179" s="31">
        <f>SUM(V180:V180)</f>
        <v>-165</v>
      </c>
      <c r="W179" s="31">
        <f t="shared" si="81"/>
        <v>708145</v>
      </c>
      <c r="X179" s="31">
        <f>SUM(X180:X180)</f>
        <v>0</v>
      </c>
      <c r="Y179" s="31">
        <f t="shared" si="82"/>
        <v>708145</v>
      </c>
      <c r="Z179" s="31">
        <f>SUM(Z180:Z180)</f>
        <v>-100</v>
      </c>
      <c r="AA179" s="31">
        <f t="shared" si="83"/>
        <v>708045</v>
      </c>
      <c r="AB179" s="31">
        <f>SUM(AB180:AB180)</f>
        <v>0</v>
      </c>
      <c r="AC179" s="31">
        <f t="shared" si="84"/>
        <v>708045</v>
      </c>
    </row>
    <row r="180" spans="1:29" s="10" customFormat="1" ht="19.5" customHeight="1">
      <c r="A180" s="24"/>
      <c r="B180" s="32"/>
      <c r="C180" s="35">
        <v>4300</v>
      </c>
      <c r="D180" s="39" t="s">
        <v>39</v>
      </c>
      <c r="E180" s="31">
        <v>706900</v>
      </c>
      <c r="F180" s="31"/>
      <c r="G180" s="31">
        <f t="shared" si="90"/>
        <v>706900</v>
      </c>
      <c r="H180" s="31"/>
      <c r="I180" s="31">
        <f t="shared" si="91"/>
        <v>706900</v>
      </c>
      <c r="J180" s="31"/>
      <c r="K180" s="31">
        <f t="shared" si="92"/>
        <v>706900</v>
      </c>
      <c r="L180" s="31"/>
      <c r="M180" s="31">
        <f t="shared" si="93"/>
        <v>706900</v>
      </c>
      <c r="N180" s="31"/>
      <c r="O180" s="31">
        <f t="shared" si="94"/>
        <v>706900</v>
      </c>
      <c r="P180" s="31"/>
      <c r="Q180" s="31">
        <f t="shared" si="78"/>
        <v>706900</v>
      </c>
      <c r="R180" s="31">
        <v>1170</v>
      </c>
      <c r="S180" s="31">
        <f t="shared" si="79"/>
        <v>708070</v>
      </c>
      <c r="T180" s="31">
        <v>240</v>
      </c>
      <c r="U180" s="31">
        <f t="shared" si="80"/>
        <v>708310</v>
      </c>
      <c r="V180" s="31">
        <v>-165</v>
      </c>
      <c r="W180" s="31">
        <f t="shared" si="81"/>
        <v>708145</v>
      </c>
      <c r="X180" s="31"/>
      <c r="Y180" s="31">
        <f t="shared" si="82"/>
        <v>708145</v>
      </c>
      <c r="Z180" s="31">
        <v>-100</v>
      </c>
      <c r="AA180" s="31">
        <f t="shared" si="83"/>
        <v>708045</v>
      </c>
      <c r="AB180" s="31"/>
      <c r="AC180" s="31">
        <f t="shared" si="84"/>
        <v>708045</v>
      </c>
    </row>
    <row r="181" spans="1:29" s="10" customFormat="1" ht="23.25" customHeight="1">
      <c r="A181" s="24"/>
      <c r="B181" s="32" t="s">
        <v>81</v>
      </c>
      <c r="C181" s="35"/>
      <c r="D181" s="17" t="s">
        <v>101</v>
      </c>
      <c r="E181" s="31">
        <f>SUM(E182:E185)</f>
        <v>289300</v>
      </c>
      <c r="F181" s="31">
        <f>SUM(F182:F185)</f>
        <v>0</v>
      </c>
      <c r="G181" s="31">
        <f t="shared" si="90"/>
        <v>289300</v>
      </c>
      <c r="H181" s="31">
        <f>SUM(H182:H185)</f>
        <v>0</v>
      </c>
      <c r="I181" s="31">
        <f t="shared" si="91"/>
        <v>289300</v>
      </c>
      <c r="J181" s="31">
        <f>SUM(J182:J185)</f>
        <v>0</v>
      </c>
      <c r="K181" s="31">
        <f t="shared" si="92"/>
        <v>289300</v>
      </c>
      <c r="L181" s="31">
        <f>SUM(L182:L185)</f>
        <v>-2520</v>
      </c>
      <c r="M181" s="31">
        <f t="shared" si="93"/>
        <v>286780</v>
      </c>
      <c r="N181" s="31">
        <f>SUM(N182:N185)</f>
        <v>0</v>
      </c>
      <c r="O181" s="31">
        <f t="shared" si="94"/>
        <v>286780</v>
      </c>
      <c r="P181" s="31">
        <f>SUM(P182:P185)</f>
        <v>-500</v>
      </c>
      <c r="Q181" s="31">
        <f t="shared" si="78"/>
        <v>286280</v>
      </c>
      <c r="R181" s="31">
        <f>SUM(R182:R185)</f>
        <v>-1170</v>
      </c>
      <c r="S181" s="31">
        <f t="shared" si="79"/>
        <v>285110</v>
      </c>
      <c r="T181" s="31">
        <f aca="true" t="shared" si="95" ref="T181:Y181">SUM(T182:T186)</f>
        <v>37365</v>
      </c>
      <c r="U181" s="31">
        <f t="shared" si="95"/>
        <v>322475</v>
      </c>
      <c r="V181" s="31">
        <f t="shared" si="95"/>
        <v>3305</v>
      </c>
      <c r="W181" s="31">
        <f t="shared" si="95"/>
        <v>325780</v>
      </c>
      <c r="X181" s="31">
        <f t="shared" si="95"/>
        <v>0</v>
      </c>
      <c r="Y181" s="31">
        <f t="shared" si="95"/>
        <v>325780</v>
      </c>
      <c r="Z181" s="31">
        <f>SUM(Z182:Z186)</f>
        <v>-1601</v>
      </c>
      <c r="AA181" s="31">
        <f>SUM(AA182:AA186)</f>
        <v>324179</v>
      </c>
      <c r="AB181" s="31">
        <f>SUM(AB182:AB186)</f>
        <v>0</v>
      </c>
      <c r="AC181" s="31">
        <f>SUM(AC182:AC186)</f>
        <v>324179</v>
      </c>
    </row>
    <row r="182" spans="1:29" s="10" customFormat="1" ht="19.5" customHeight="1">
      <c r="A182" s="24"/>
      <c r="B182" s="32"/>
      <c r="C182" s="24">
        <v>4210</v>
      </c>
      <c r="D182" s="17" t="s">
        <v>49</v>
      </c>
      <c r="E182" s="31">
        <v>100300</v>
      </c>
      <c r="F182" s="31"/>
      <c r="G182" s="31">
        <f t="shared" si="90"/>
        <v>100300</v>
      </c>
      <c r="H182" s="31"/>
      <c r="I182" s="31">
        <f t="shared" si="91"/>
        <v>100300</v>
      </c>
      <c r="J182" s="31"/>
      <c r="K182" s="31">
        <f t="shared" si="92"/>
        <v>100300</v>
      </c>
      <c r="L182" s="31">
        <v>-2520</v>
      </c>
      <c r="M182" s="31">
        <f t="shared" si="93"/>
        <v>97780</v>
      </c>
      <c r="N182" s="31"/>
      <c r="O182" s="31">
        <f t="shared" si="94"/>
        <v>97780</v>
      </c>
      <c r="P182" s="31">
        <v>-500</v>
      </c>
      <c r="Q182" s="31">
        <f t="shared" si="78"/>
        <v>97280</v>
      </c>
      <c r="R182" s="31"/>
      <c r="S182" s="31">
        <f t="shared" si="79"/>
        <v>97280</v>
      </c>
      <c r="T182" s="31">
        <v>-24185</v>
      </c>
      <c r="U182" s="31">
        <f t="shared" si="80"/>
        <v>73095</v>
      </c>
      <c r="V182" s="31">
        <v>6280</v>
      </c>
      <c r="W182" s="31">
        <f aca="true" t="shared" si="96" ref="W182:W231">SUM(U182:V182)</f>
        <v>79375</v>
      </c>
      <c r="X182" s="31"/>
      <c r="Y182" s="31">
        <f aca="true" t="shared" si="97" ref="Y182:Y202">SUM(W182:X182)</f>
        <v>79375</v>
      </c>
      <c r="Z182" s="31">
        <v>-601</v>
      </c>
      <c r="AA182" s="31">
        <f aca="true" t="shared" si="98" ref="AA182:AA202">SUM(Y182:Z182)</f>
        <v>78774</v>
      </c>
      <c r="AB182" s="31"/>
      <c r="AC182" s="31">
        <f aca="true" t="shared" si="99" ref="AC182:AC202">SUM(AA182:AB182)</f>
        <v>78774</v>
      </c>
    </row>
    <row r="183" spans="1:29" s="10" customFormat="1" ht="19.5" customHeight="1">
      <c r="A183" s="24"/>
      <c r="B183" s="32"/>
      <c r="C183" s="24">
        <v>4260</v>
      </c>
      <c r="D183" s="17" t="s">
        <v>51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>
        <v>0</v>
      </c>
      <c r="V183" s="31">
        <v>165</v>
      </c>
      <c r="W183" s="31">
        <f t="shared" si="96"/>
        <v>165</v>
      </c>
      <c r="X183" s="31"/>
      <c r="Y183" s="31">
        <f t="shared" si="97"/>
        <v>165</v>
      </c>
      <c r="Z183" s="31"/>
      <c r="AA183" s="31">
        <f t="shared" si="98"/>
        <v>165</v>
      </c>
      <c r="AB183" s="31"/>
      <c r="AC183" s="31">
        <f t="shared" si="99"/>
        <v>165</v>
      </c>
    </row>
    <row r="184" spans="1:29" s="10" customFormat="1" ht="19.5" customHeight="1">
      <c r="A184" s="24"/>
      <c r="B184" s="32"/>
      <c r="C184" s="24">
        <v>4300</v>
      </c>
      <c r="D184" s="17" t="s">
        <v>39</v>
      </c>
      <c r="E184" s="31">
        <v>169000</v>
      </c>
      <c r="F184" s="31"/>
      <c r="G184" s="31">
        <f t="shared" si="90"/>
        <v>169000</v>
      </c>
      <c r="H184" s="31"/>
      <c r="I184" s="31">
        <f t="shared" si="91"/>
        <v>169000</v>
      </c>
      <c r="J184" s="31"/>
      <c r="K184" s="31">
        <f t="shared" si="92"/>
        <v>169000</v>
      </c>
      <c r="L184" s="31"/>
      <c r="M184" s="31">
        <f t="shared" si="93"/>
        <v>169000</v>
      </c>
      <c r="N184" s="31"/>
      <c r="O184" s="31">
        <f t="shared" si="94"/>
        <v>169000</v>
      </c>
      <c r="P184" s="31"/>
      <c r="Q184" s="31">
        <f t="shared" si="78"/>
        <v>169000</v>
      </c>
      <c r="R184" s="31">
        <v>-1170</v>
      </c>
      <c r="S184" s="31">
        <f t="shared" si="79"/>
        <v>167830</v>
      </c>
      <c r="T184" s="31">
        <v>40000</v>
      </c>
      <c r="U184" s="31">
        <f t="shared" si="80"/>
        <v>207830</v>
      </c>
      <c r="V184" s="31">
        <v>40</v>
      </c>
      <c r="W184" s="31">
        <f t="shared" si="96"/>
        <v>207870</v>
      </c>
      <c r="X184" s="31"/>
      <c r="Y184" s="31">
        <f t="shared" si="97"/>
        <v>207870</v>
      </c>
      <c r="Z184" s="31">
        <v>-1000</v>
      </c>
      <c r="AA184" s="31">
        <f t="shared" si="98"/>
        <v>206870</v>
      </c>
      <c r="AB184" s="31"/>
      <c r="AC184" s="31">
        <f t="shared" si="99"/>
        <v>206870</v>
      </c>
    </row>
    <row r="185" spans="1:29" s="10" customFormat="1" ht="19.5" customHeight="1">
      <c r="A185" s="24"/>
      <c r="B185" s="32"/>
      <c r="C185" s="24">
        <v>6050</v>
      </c>
      <c r="D185" s="17" t="s">
        <v>33</v>
      </c>
      <c r="E185" s="31">
        <v>20000</v>
      </c>
      <c r="F185" s="31"/>
      <c r="G185" s="31">
        <f t="shared" si="90"/>
        <v>20000</v>
      </c>
      <c r="H185" s="31"/>
      <c r="I185" s="31">
        <f t="shared" si="91"/>
        <v>20000</v>
      </c>
      <c r="J185" s="31"/>
      <c r="K185" s="31">
        <f t="shared" si="92"/>
        <v>20000</v>
      </c>
      <c r="L185" s="31"/>
      <c r="M185" s="31">
        <f t="shared" si="93"/>
        <v>20000</v>
      </c>
      <c r="N185" s="31"/>
      <c r="O185" s="31">
        <f t="shared" si="94"/>
        <v>20000</v>
      </c>
      <c r="P185" s="31"/>
      <c r="Q185" s="31">
        <f t="shared" si="78"/>
        <v>20000</v>
      </c>
      <c r="R185" s="31"/>
      <c r="S185" s="31">
        <f t="shared" si="79"/>
        <v>20000</v>
      </c>
      <c r="T185" s="31"/>
      <c r="U185" s="31">
        <f t="shared" si="80"/>
        <v>20000</v>
      </c>
      <c r="V185" s="31"/>
      <c r="W185" s="31">
        <f t="shared" si="96"/>
        <v>20000</v>
      </c>
      <c r="X185" s="31"/>
      <c r="Y185" s="31">
        <f t="shared" si="97"/>
        <v>20000</v>
      </c>
      <c r="Z185" s="31"/>
      <c r="AA185" s="31">
        <f t="shared" si="98"/>
        <v>20000</v>
      </c>
      <c r="AB185" s="31"/>
      <c r="AC185" s="31">
        <f t="shared" si="99"/>
        <v>20000</v>
      </c>
    </row>
    <row r="186" spans="1:29" s="10" customFormat="1" ht="22.5">
      <c r="A186" s="24"/>
      <c r="B186" s="32"/>
      <c r="C186" s="24">
        <v>6060</v>
      </c>
      <c r="D186" s="17" t="s">
        <v>52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>
        <v>0</v>
      </c>
      <c r="T186" s="31">
        <v>21550</v>
      </c>
      <c r="U186" s="31">
        <f t="shared" si="80"/>
        <v>21550</v>
      </c>
      <c r="V186" s="31">
        <v>-3180</v>
      </c>
      <c r="W186" s="31">
        <f t="shared" si="96"/>
        <v>18370</v>
      </c>
      <c r="X186" s="31"/>
      <c r="Y186" s="31">
        <f t="shared" si="97"/>
        <v>18370</v>
      </c>
      <c r="Z186" s="31"/>
      <c r="AA186" s="31">
        <f t="shared" si="98"/>
        <v>18370</v>
      </c>
      <c r="AB186" s="31"/>
      <c r="AC186" s="31">
        <f t="shared" si="99"/>
        <v>18370</v>
      </c>
    </row>
    <row r="187" spans="1:29" s="10" customFormat="1" ht="21.75" customHeight="1">
      <c r="A187" s="24"/>
      <c r="B187" s="32" t="s">
        <v>82</v>
      </c>
      <c r="C187" s="35"/>
      <c r="D187" s="17" t="s">
        <v>83</v>
      </c>
      <c r="E187" s="31">
        <f>SUM(E188:E188)</f>
        <v>15000</v>
      </c>
      <c r="F187" s="31">
        <f>SUM(F188:F188)</f>
        <v>0</v>
      </c>
      <c r="G187" s="31">
        <f t="shared" si="90"/>
        <v>15000</v>
      </c>
      <c r="H187" s="31">
        <f>SUM(H188:H188)</f>
        <v>0</v>
      </c>
      <c r="I187" s="31">
        <f t="shared" si="91"/>
        <v>15000</v>
      </c>
      <c r="J187" s="31">
        <f>SUM(J188:J188)</f>
        <v>0</v>
      </c>
      <c r="K187" s="31">
        <f t="shared" si="92"/>
        <v>15000</v>
      </c>
      <c r="L187" s="31">
        <f>SUM(L188:L188)</f>
        <v>0</v>
      </c>
      <c r="M187" s="31">
        <f t="shared" si="93"/>
        <v>15000</v>
      </c>
      <c r="N187" s="31">
        <f>SUM(N188:N188)</f>
        <v>0</v>
      </c>
      <c r="O187" s="31">
        <f t="shared" si="94"/>
        <v>15000</v>
      </c>
      <c r="P187" s="31">
        <f>SUM(P188:P188)</f>
        <v>0</v>
      </c>
      <c r="Q187" s="31">
        <f t="shared" si="78"/>
        <v>15000</v>
      </c>
      <c r="R187" s="31">
        <f>SUM(R188:R188)</f>
        <v>0</v>
      </c>
      <c r="S187" s="31">
        <f t="shared" si="79"/>
        <v>15000</v>
      </c>
      <c r="T187" s="31">
        <f>SUM(T188:T188)</f>
        <v>0</v>
      </c>
      <c r="U187" s="31">
        <f t="shared" si="80"/>
        <v>15000</v>
      </c>
      <c r="V187" s="31">
        <f>SUM(V188:V188)</f>
        <v>0</v>
      </c>
      <c r="W187" s="31">
        <f t="shared" si="96"/>
        <v>15000</v>
      </c>
      <c r="X187" s="31">
        <f>SUM(X188:X188)</f>
        <v>0</v>
      </c>
      <c r="Y187" s="31">
        <f t="shared" si="97"/>
        <v>15000</v>
      </c>
      <c r="Z187" s="31">
        <f>SUM(Z188:Z188)</f>
        <v>0</v>
      </c>
      <c r="AA187" s="31">
        <f t="shared" si="98"/>
        <v>15000</v>
      </c>
      <c r="AB187" s="31">
        <f>SUM(AB188:AB188)</f>
        <v>0</v>
      </c>
      <c r="AC187" s="31">
        <f t="shared" si="99"/>
        <v>15000</v>
      </c>
    </row>
    <row r="188" spans="1:29" s="10" customFormat="1" ht="22.5">
      <c r="A188" s="24"/>
      <c r="B188" s="32"/>
      <c r="C188" s="35">
        <v>4520</v>
      </c>
      <c r="D188" s="17" t="s">
        <v>84</v>
      </c>
      <c r="E188" s="31">
        <v>15000</v>
      </c>
      <c r="F188" s="31"/>
      <c r="G188" s="31">
        <f t="shared" si="90"/>
        <v>15000</v>
      </c>
      <c r="H188" s="31"/>
      <c r="I188" s="31">
        <f t="shared" si="91"/>
        <v>15000</v>
      </c>
      <c r="J188" s="31"/>
      <c r="K188" s="31">
        <f t="shared" si="92"/>
        <v>15000</v>
      </c>
      <c r="L188" s="31"/>
      <c r="M188" s="31">
        <f t="shared" si="93"/>
        <v>15000</v>
      </c>
      <c r="N188" s="31"/>
      <c r="O188" s="31">
        <f t="shared" si="94"/>
        <v>15000</v>
      </c>
      <c r="P188" s="31"/>
      <c r="Q188" s="31">
        <f t="shared" si="78"/>
        <v>15000</v>
      </c>
      <c r="R188" s="31"/>
      <c r="S188" s="31">
        <f t="shared" si="79"/>
        <v>15000</v>
      </c>
      <c r="T188" s="31"/>
      <c r="U188" s="31">
        <f t="shared" si="80"/>
        <v>15000</v>
      </c>
      <c r="V188" s="31"/>
      <c r="W188" s="31">
        <f t="shared" si="96"/>
        <v>15000</v>
      </c>
      <c r="X188" s="31"/>
      <c r="Y188" s="31">
        <f t="shared" si="97"/>
        <v>15000</v>
      </c>
      <c r="Z188" s="31"/>
      <c r="AA188" s="31">
        <f t="shared" si="98"/>
        <v>15000</v>
      </c>
      <c r="AB188" s="31"/>
      <c r="AC188" s="31">
        <f t="shared" si="99"/>
        <v>15000</v>
      </c>
    </row>
    <row r="189" spans="1:29" s="10" customFormat="1" ht="19.5" customHeight="1">
      <c r="A189" s="24"/>
      <c r="B189" s="32" t="s">
        <v>85</v>
      </c>
      <c r="C189" s="35"/>
      <c r="D189" s="17" t="s">
        <v>86</v>
      </c>
      <c r="E189" s="31">
        <f>SUM(E190)</f>
        <v>96000</v>
      </c>
      <c r="F189" s="31">
        <f>SUM(F190)</f>
        <v>0</v>
      </c>
      <c r="G189" s="31">
        <f t="shared" si="90"/>
        <v>96000</v>
      </c>
      <c r="H189" s="31">
        <f>SUM(H190)</f>
        <v>0</v>
      </c>
      <c r="I189" s="31">
        <f t="shared" si="91"/>
        <v>96000</v>
      </c>
      <c r="J189" s="31">
        <f>SUM(J190)</f>
        <v>0</v>
      </c>
      <c r="K189" s="31">
        <f t="shared" si="92"/>
        <v>96000</v>
      </c>
      <c r="L189" s="31">
        <f>SUM(L190)</f>
        <v>0</v>
      </c>
      <c r="M189" s="31">
        <f t="shared" si="93"/>
        <v>96000</v>
      </c>
      <c r="N189" s="31">
        <f>SUM(N190)</f>
        <v>0</v>
      </c>
      <c r="O189" s="31">
        <f t="shared" si="94"/>
        <v>96000</v>
      </c>
      <c r="P189" s="31">
        <f>SUM(P190)</f>
        <v>0</v>
      </c>
      <c r="Q189" s="31">
        <f t="shared" si="78"/>
        <v>96000</v>
      </c>
      <c r="R189" s="31">
        <f>SUM(R190)</f>
        <v>0</v>
      </c>
      <c r="S189" s="31">
        <f t="shared" si="79"/>
        <v>96000</v>
      </c>
      <c r="T189" s="31">
        <f>SUM(T190)</f>
        <v>0</v>
      </c>
      <c r="U189" s="31">
        <f t="shared" si="80"/>
        <v>96000</v>
      </c>
      <c r="V189" s="31">
        <f>SUM(V190)</f>
        <v>0</v>
      </c>
      <c r="W189" s="31">
        <f t="shared" si="96"/>
        <v>96000</v>
      </c>
      <c r="X189" s="31">
        <f>SUM(X190)</f>
        <v>0</v>
      </c>
      <c r="Y189" s="31">
        <f t="shared" si="97"/>
        <v>96000</v>
      </c>
      <c r="Z189" s="31">
        <f>SUM(Z190)</f>
        <v>1000</v>
      </c>
      <c r="AA189" s="31">
        <f t="shared" si="98"/>
        <v>97000</v>
      </c>
      <c r="AB189" s="31">
        <f>SUM(AB190)</f>
        <v>0</v>
      </c>
      <c r="AC189" s="31">
        <f t="shared" si="99"/>
        <v>97000</v>
      </c>
    </row>
    <row r="190" spans="1:29" s="10" customFormat="1" ht="22.5" customHeight="1">
      <c r="A190" s="24"/>
      <c r="B190" s="32"/>
      <c r="C190" s="35">
        <v>4300</v>
      </c>
      <c r="D190" s="39" t="s">
        <v>39</v>
      </c>
      <c r="E190" s="31">
        <v>96000</v>
      </c>
      <c r="F190" s="31"/>
      <c r="G190" s="31">
        <f t="shared" si="90"/>
        <v>96000</v>
      </c>
      <c r="H190" s="31"/>
      <c r="I190" s="31">
        <f t="shared" si="91"/>
        <v>96000</v>
      </c>
      <c r="J190" s="31"/>
      <c r="K190" s="31">
        <f t="shared" si="92"/>
        <v>96000</v>
      </c>
      <c r="L190" s="31"/>
      <c r="M190" s="31">
        <f t="shared" si="93"/>
        <v>96000</v>
      </c>
      <c r="N190" s="31"/>
      <c r="O190" s="31">
        <f t="shared" si="94"/>
        <v>96000</v>
      </c>
      <c r="P190" s="31"/>
      <c r="Q190" s="31">
        <f t="shared" si="78"/>
        <v>96000</v>
      </c>
      <c r="R190" s="31"/>
      <c r="S190" s="31">
        <f t="shared" si="79"/>
        <v>96000</v>
      </c>
      <c r="T190" s="31"/>
      <c r="U190" s="31">
        <f t="shared" si="80"/>
        <v>96000</v>
      </c>
      <c r="V190" s="31"/>
      <c r="W190" s="31">
        <f t="shared" si="96"/>
        <v>96000</v>
      </c>
      <c r="X190" s="31"/>
      <c r="Y190" s="31">
        <f t="shared" si="97"/>
        <v>96000</v>
      </c>
      <c r="Z190" s="31">
        <v>1000</v>
      </c>
      <c r="AA190" s="31">
        <f t="shared" si="98"/>
        <v>97000</v>
      </c>
      <c r="AB190" s="31"/>
      <c r="AC190" s="31">
        <f t="shared" si="99"/>
        <v>97000</v>
      </c>
    </row>
    <row r="191" spans="1:29" s="10" customFormat="1" ht="19.5" customHeight="1">
      <c r="A191" s="24"/>
      <c r="B191" s="32" t="s">
        <v>87</v>
      </c>
      <c r="C191" s="35"/>
      <c r="D191" s="17" t="s">
        <v>88</v>
      </c>
      <c r="E191" s="31">
        <f>SUM(E193:E197)</f>
        <v>1050600</v>
      </c>
      <c r="F191" s="31">
        <f>SUM(F193:F197)</f>
        <v>0</v>
      </c>
      <c r="G191" s="31">
        <f t="shared" si="90"/>
        <v>1050600</v>
      </c>
      <c r="H191" s="31">
        <f>SUM(H193:H197)</f>
        <v>0</v>
      </c>
      <c r="I191" s="31">
        <f t="shared" si="91"/>
        <v>1050600</v>
      </c>
      <c r="J191" s="31">
        <f>SUM(J193:J197)</f>
        <v>0</v>
      </c>
      <c r="K191" s="31">
        <f t="shared" si="92"/>
        <v>1050600</v>
      </c>
      <c r="L191" s="31">
        <f>SUM(L193:L197)</f>
        <v>0</v>
      </c>
      <c r="M191" s="31">
        <f t="shared" si="93"/>
        <v>1050600</v>
      </c>
      <c r="N191" s="31">
        <f>SUM(N193:N197)</f>
        <v>0</v>
      </c>
      <c r="O191" s="31">
        <f t="shared" si="94"/>
        <v>1050600</v>
      </c>
      <c r="P191" s="31">
        <f>SUM(P193:P197)</f>
        <v>2750</v>
      </c>
      <c r="Q191" s="31">
        <f t="shared" si="78"/>
        <v>1053350</v>
      </c>
      <c r="R191" s="31">
        <f>SUM(R193:R197)</f>
        <v>0</v>
      </c>
      <c r="S191" s="31">
        <f t="shared" si="79"/>
        <v>1053350</v>
      </c>
      <c r="T191" s="31">
        <f>SUM(T193:T197)</f>
        <v>35246</v>
      </c>
      <c r="U191" s="31">
        <f t="shared" si="80"/>
        <v>1088596</v>
      </c>
      <c r="V191" s="31">
        <f>SUM(V193:V197)</f>
        <v>8700</v>
      </c>
      <c r="W191" s="31">
        <f t="shared" si="96"/>
        <v>1097296</v>
      </c>
      <c r="X191" s="31">
        <f>SUM(X193:X197)</f>
        <v>0</v>
      </c>
      <c r="Y191" s="31">
        <f t="shared" si="97"/>
        <v>1097296</v>
      </c>
      <c r="Z191" s="31">
        <f>SUM(Z193:Z197)</f>
        <v>78000</v>
      </c>
      <c r="AA191" s="31">
        <f t="shared" si="98"/>
        <v>1175296</v>
      </c>
      <c r="AB191" s="31">
        <f>SUM(AB192:AB197)</f>
        <v>0</v>
      </c>
      <c r="AC191" s="31">
        <f t="shared" si="99"/>
        <v>1175296</v>
      </c>
    </row>
    <row r="192" spans="1:29" s="10" customFormat="1" ht="19.5" customHeight="1">
      <c r="A192" s="24"/>
      <c r="B192" s="32"/>
      <c r="C192" s="35">
        <v>4170</v>
      </c>
      <c r="D192" s="17" t="s">
        <v>110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>
        <v>0</v>
      </c>
      <c r="AB192" s="31">
        <v>1400</v>
      </c>
      <c r="AC192" s="31">
        <f t="shared" si="99"/>
        <v>1400</v>
      </c>
    </row>
    <row r="193" spans="1:29" s="10" customFormat="1" ht="19.5" customHeight="1">
      <c r="A193" s="24"/>
      <c r="B193" s="32"/>
      <c r="C193" s="35">
        <v>4210</v>
      </c>
      <c r="D193" s="17" t="s">
        <v>49</v>
      </c>
      <c r="E193" s="31">
        <v>600</v>
      </c>
      <c r="F193" s="31"/>
      <c r="G193" s="31">
        <f t="shared" si="90"/>
        <v>600</v>
      </c>
      <c r="H193" s="31"/>
      <c r="I193" s="31">
        <f t="shared" si="91"/>
        <v>600</v>
      </c>
      <c r="J193" s="31"/>
      <c r="K193" s="31">
        <f t="shared" si="92"/>
        <v>600</v>
      </c>
      <c r="L193" s="31"/>
      <c r="M193" s="31">
        <f t="shared" si="93"/>
        <v>600</v>
      </c>
      <c r="N193" s="31"/>
      <c r="O193" s="31">
        <f t="shared" si="94"/>
        <v>600</v>
      </c>
      <c r="P193" s="31"/>
      <c r="Q193" s="31">
        <f t="shared" si="78"/>
        <v>600</v>
      </c>
      <c r="R193" s="31"/>
      <c r="S193" s="31">
        <f t="shared" si="79"/>
        <v>600</v>
      </c>
      <c r="T193" s="31"/>
      <c r="U193" s="31">
        <f t="shared" si="80"/>
        <v>600</v>
      </c>
      <c r="V193" s="31"/>
      <c r="W193" s="31">
        <f t="shared" si="96"/>
        <v>600</v>
      </c>
      <c r="X193" s="31"/>
      <c r="Y193" s="31">
        <f t="shared" si="97"/>
        <v>600</v>
      </c>
      <c r="Z193" s="31"/>
      <c r="AA193" s="31">
        <f t="shared" si="98"/>
        <v>600</v>
      </c>
      <c r="AB193" s="31"/>
      <c r="AC193" s="31">
        <f t="shared" si="99"/>
        <v>600</v>
      </c>
    </row>
    <row r="194" spans="1:29" s="10" customFormat="1" ht="19.5" customHeight="1">
      <c r="A194" s="24"/>
      <c r="B194" s="36"/>
      <c r="C194" s="24">
        <v>4260</v>
      </c>
      <c r="D194" s="17" t="s">
        <v>51</v>
      </c>
      <c r="E194" s="31">
        <v>495000</v>
      </c>
      <c r="F194" s="31"/>
      <c r="G194" s="31">
        <f t="shared" si="90"/>
        <v>495000</v>
      </c>
      <c r="H194" s="31"/>
      <c r="I194" s="31">
        <f t="shared" si="91"/>
        <v>495000</v>
      </c>
      <c r="J194" s="31"/>
      <c r="K194" s="31">
        <f t="shared" si="92"/>
        <v>495000</v>
      </c>
      <c r="L194" s="31"/>
      <c r="M194" s="31">
        <f t="shared" si="93"/>
        <v>495000</v>
      </c>
      <c r="N194" s="31"/>
      <c r="O194" s="31">
        <f t="shared" si="94"/>
        <v>495000</v>
      </c>
      <c r="P194" s="31"/>
      <c r="Q194" s="31">
        <f t="shared" si="78"/>
        <v>495000</v>
      </c>
      <c r="R194" s="31"/>
      <c r="S194" s="31">
        <f t="shared" si="79"/>
        <v>495000</v>
      </c>
      <c r="T194" s="31"/>
      <c r="U194" s="31">
        <f t="shared" si="80"/>
        <v>495000</v>
      </c>
      <c r="V194" s="31"/>
      <c r="W194" s="31">
        <f t="shared" si="96"/>
        <v>495000</v>
      </c>
      <c r="X194" s="31"/>
      <c r="Y194" s="31">
        <f t="shared" si="97"/>
        <v>495000</v>
      </c>
      <c r="Z194" s="31">
        <v>70000</v>
      </c>
      <c r="AA194" s="31">
        <f t="shared" si="98"/>
        <v>565000</v>
      </c>
      <c r="AB194" s="31">
        <v>-1400</v>
      </c>
      <c r="AC194" s="31">
        <f t="shared" si="99"/>
        <v>563600</v>
      </c>
    </row>
    <row r="195" spans="1:29" s="10" customFormat="1" ht="19.5" customHeight="1">
      <c r="A195" s="24"/>
      <c r="B195" s="36"/>
      <c r="C195" s="24">
        <v>4270</v>
      </c>
      <c r="D195" s="17" t="s">
        <v>38</v>
      </c>
      <c r="E195" s="31">
        <v>143000</v>
      </c>
      <c r="F195" s="31"/>
      <c r="G195" s="31">
        <f t="shared" si="90"/>
        <v>143000</v>
      </c>
      <c r="H195" s="31"/>
      <c r="I195" s="31">
        <f t="shared" si="91"/>
        <v>143000</v>
      </c>
      <c r="J195" s="31"/>
      <c r="K195" s="31">
        <f t="shared" si="92"/>
        <v>143000</v>
      </c>
      <c r="L195" s="31"/>
      <c r="M195" s="31">
        <f t="shared" si="93"/>
        <v>143000</v>
      </c>
      <c r="N195" s="31"/>
      <c r="O195" s="31">
        <f t="shared" si="94"/>
        <v>143000</v>
      </c>
      <c r="P195" s="31"/>
      <c r="Q195" s="31">
        <f t="shared" si="78"/>
        <v>143000</v>
      </c>
      <c r="R195" s="31"/>
      <c r="S195" s="31">
        <f t="shared" si="79"/>
        <v>143000</v>
      </c>
      <c r="T195" s="31"/>
      <c r="U195" s="31">
        <f t="shared" si="80"/>
        <v>143000</v>
      </c>
      <c r="V195" s="31">
        <v>20000</v>
      </c>
      <c r="W195" s="31">
        <f t="shared" si="96"/>
        <v>163000</v>
      </c>
      <c r="X195" s="31"/>
      <c r="Y195" s="31">
        <f t="shared" si="97"/>
        <v>163000</v>
      </c>
      <c r="Z195" s="31">
        <v>10000</v>
      </c>
      <c r="AA195" s="31">
        <f t="shared" si="98"/>
        <v>173000</v>
      </c>
      <c r="AB195" s="31"/>
      <c r="AC195" s="31">
        <f t="shared" si="99"/>
        <v>173000</v>
      </c>
    </row>
    <row r="196" spans="1:29" s="10" customFormat="1" ht="19.5" customHeight="1">
      <c r="A196" s="24"/>
      <c r="B196" s="36"/>
      <c r="C196" s="24">
        <v>4300</v>
      </c>
      <c r="D196" s="17" t="s">
        <v>39</v>
      </c>
      <c r="E196" s="31">
        <v>34000</v>
      </c>
      <c r="F196" s="31"/>
      <c r="G196" s="31">
        <f t="shared" si="90"/>
        <v>34000</v>
      </c>
      <c r="H196" s="31"/>
      <c r="I196" s="31">
        <f t="shared" si="91"/>
        <v>34000</v>
      </c>
      <c r="J196" s="31"/>
      <c r="K196" s="31">
        <f t="shared" si="92"/>
        <v>34000</v>
      </c>
      <c r="L196" s="31"/>
      <c r="M196" s="31">
        <f t="shared" si="93"/>
        <v>34000</v>
      </c>
      <c r="N196" s="31"/>
      <c r="O196" s="31">
        <f t="shared" si="94"/>
        <v>34000</v>
      </c>
      <c r="P196" s="31">
        <v>-1000</v>
      </c>
      <c r="Q196" s="31">
        <f t="shared" si="78"/>
        <v>33000</v>
      </c>
      <c r="R196" s="31"/>
      <c r="S196" s="31">
        <f t="shared" si="79"/>
        <v>33000</v>
      </c>
      <c r="T196" s="31">
        <v>-2000</v>
      </c>
      <c r="U196" s="31">
        <f t="shared" si="80"/>
        <v>31000</v>
      </c>
      <c r="V196" s="31"/>
      <c r="W196" s="31">
        <f t="shared" si="96"/>
        <v>31000</v>
      </c>
      <c r="X196" s="31"/>
      <c r="Y196" s="31">
        <f t="shared" si="97"/>
        <v>31000</v>
      </c>
      <c r="Z196" s="31"/>
      <c r="AA196" s="31">
        <f t="shared" si="98"/>
        <v>31000</v>
      </c>
      <c r="AB196" s="31"/>
      <c r="AC196" s="31">
        <f t="shared" si="99"/>
        <v>31000</v>
      </c>
    </row>
    <row r="197" spans="1:29" s="10" customFormat="1" ht="23.25" customHeight="1">
      <c r="A197" s="24"/>
      <c r="B197" s="36"/>
      <c r="C197" s="24">
        <v>6050</v>
      </c>
      <c r="D197" s="17" t="s">
        <v>33</v>
      </c>
      <c r="E197" s="31">
        <v>378000</v>
      </c>
      <c r="F197" s="31"/>
      <c r="G197" s="31">
        <f t="shared" si="90"/>
        <v>378000</v>
      </c>
      <c r="H197" s="31"/>
      <c r="I197" s="31">
        <f t="shared" si="91"/>
        <v>378000</v>
      </c>
      <c r="J197" s="31"/>
      <c r="K197" s="31">
        <f t="shared" si="92"/>
        <v>378000</v>
      </c>
      <c r="L197" s="31"/>
      <c r="M197" s="31">
        <f t="shared" si="93"/>
        <v>378000</v>
      </c>
      <c r="N197" s="31"/>
      <c r="O197" s="31">
        <f t="shared" si="94"/>
        <v>378000</v>
      </c>
      <c r="P197" s="31">
        <v>3750</v>
      </c>
      <c r="Q197" s="31">
        <f t="shared" si="78"/>
        <v>381750</v>
      </c>
      <c r="R197" s="31"/>
      <c r="S197" s="31">
        <f t="shared" si="79"/>
        <v>381750</v>
      </c>
      <c r="T197" s="31">
        <v>37246</v>
      </c>
      <c r="U197" s="31">
        <f t="shared" si="80"/>
        <v>418996</v>
      </c>
      <c r="V197" s="31">
        <v>-11300</v>
      </c>
      <c r="W197" s="31">
        <f t="shared" si="96"/>
        <v>407696</v>
      </c>
      <c r="X197" s="31"/>
      <c r="Y197" s="31">
        <f t="shared" si="97"/>
        <v>407696</v>
      </c>
      <c r="Z197" s="31">
        <v>-2000</v>
      </c>
      <c r="AA197" s="31">
        <f t="shared" si="98"/>
        <v>405696</v>
      </c>
      <c r="AB197" s="31"/>
      <c r="AC197" s="31">
        <f t="shared" si="99"/>
        <v>405696</v>
      </c>
    </row>
    <row r="198" spans="1:29" s="10" customFormat="1" ht="17.25" customHeight="1">
      <c r="A198" s="24"/>
      <c r="B198" s="32" t="s">
        <v>89</v>
      </c>
      <c r="C198" s="35"/>
      <c r="D198" s="17" t="s">
        <v>6</v>
      </c>
      <c r="E198" s="31">
        <f>SUM(E199:E202)</f>
        <v>88220</v>
      </c>
      <c r="F198" s="31">
        <f>SUM(F199:F202)</f>
        <v>0</v>
      </c>
      <c r="G198" s="31">
        <f t="shared" si="90"/>
        <v>88220</v>
      </c>
      <c r="H198" s="31">
        <f>SUM(H199:H202)</f>
        <v>0</v>
      </c>
      <c r="I198" s="31">
        <f t="shared" si="91"/>
        <v>88220</v>
      </c>
      <c r="J198" s="31">
        <f>SUM(J199:J202)</f>
        <v>0</v>
      </c>
      <c r="K198" s="31">
        <f t="shared" si="92"/>
        <v>88220</v>
      </c>
      <c r="L198" s="31">
        <f>SUM(L199:L202)</f>
        <v>0</v>
      </c>
      <c r="M198" s="31">
        <f t="shared" si="93"/>
        <v>88220</v>
      </c>
      <c r="N198" s="31">
        <f>SUM(N199:N202)</f>
        <v>0</v>
      </c>
      <c r="O198" s="31">
        <f t="shared" si="94"/>
        <v>88220</v>
      </c>
      <c r="P198" s="31">
        <f>SUM(P199:P202)</f>
        <v>0</v>
      </c>
      <c r="Q198" s="31">
        <f aca="true" t="shared" si="100" ref="Q198:Q231">SUM(O198:P198)</f>
        <v>88220</v>
      </c>
      <c r="R198" s="31">
        <f>SUM(R199:R202)</f>
        <v>0</v>
      </c>
      <c r="S198" s="31">
        <f t="shared" si="79"/>
        <v>88220</v>
      </c>
      <c r="T198" s="31">
        <f>SUM(T199:T202)</f>
        <v>135000</v>
      </c>
      <c r="U198" s="31">
        <f t="shared" si="80"/>
        <v>223220</v>
      </c>
      <c r="V198" s="31">
        <f>SUM(V199:V202)</f>
        <v>-140000</v>
      </c>
      <c r="W198" s="31">
        <f t="shared" si="96"/>
        <v>83220</v>
      </c>
      <c r="X198" s="31">
        <f>SUM(X199:X202)</f>
        <v>0</v>
      </c>
      <c r="Y198" s="31">
        <f t="shared" si="97"/>
        <v>83220</v>
      </c>
      <c r="Z198" s="31">
        <f>SUM(Z199:Z202)</f>
        <v>0</v>
      </c>
      <c r="AA198" s="31">
        <f t="shared" si="98"/>
        <v>83220</v>
      </c>
      <c r="AB198" s="31">
        <f>SUM(AB199:AB202)</f>
        <v>0</v>
      </c>
      <c r="AC198" s="31">
        <f t="shared" si="99"/>
        <v>83220</v>
      </c>
    </row>
    <row r="199" spans="1:29" s="10" customFormat="1" ht="19.5" customHeight="1">
      <c r="A199" s="24"/>
      <c r="B199" s="36"/>
      <c r="C199" s="35">
        <v>4210</v>
      </c>
      <c r="D199" s="17" t="s">
        <v>49</v>
      </c>
      <c r="E199" s="31">
        <v>1220</v>
      </c>
      <c r="F199" s="31"/>
      <c r="G199" s="31">
        <f t="shared" si="90"/>
        <v>1220</v>
      </c>
      <c r="H199" s="31"/>
      <c r="I199" s="31">
        <f t="shared" si="91"/>
        <v>1220</v>
      </c>
      <c r="J199" s="31"/>
      <c r="K199" s="31">
        <f t="shared" si="92"/>
        <v>1220</v>
      </c>
      <c r="L199" s="31"/>
      <c r="M199" s="31">
        <f t="shared" si="93"/>
        <v>1220</v>
      </c>
      <c r="N199" s="31"/>
      <c r="O199" s="31">
        <f t="shared" si="94"/>
        <v>1220</v>
      </c>
      <c r="P199" s="31"/>
      <c r="Q199" s="31">
        <f t="shared" si="100"/>
        <v>1220</v>
      </c>
      <c r="R199" s="31"/>
      <c r="S199" s="31">
        <f t="shared" si="79"/>
        <v>1220</v>
      </c>
      <c r="T199" s="31"/>
      <c r="U199" s="31">
        <f t="shared" si="80"/>
        <v>1220</v>
      </c>
      <c r="V199" s="31"/>
      <c r="W199" s="31">
        <f t="shared" si="96"/>
        <v>1220</v>
      </c>
      <c r="X199" s="31"/>
      <c r="Y199" s="31">
        <f t="shared" si="97"/>
        <v>1220</v>
      </c>
      <c r="Z199" s="31"/>
      <c r="AA199" s="31">
        <f t="shared" si="98"/>
        <v>1220</v>
      </c>
      <c r="AB199" s="31"/>
      <c r="AC199" s="31">
        <f t="shared" si="99"/>
        <v>1220</v>
      </c>
    </row>
    <row r="200" spans="1:29" s="10" customFormat="1" ht="19.5" customHeight="1">
      <c r="A200" s="24"/>
      <c r="B200" s="36"/>
      <c r="C200" s="24">
        <v>4260</v>
      </c>
      <c r="D200" s="17" t="s">
        <v>51</v>
      </c>
      <c r="E200" s="31">
        <v>6000</v>
      </c>
      <c r="F200" s="31"/>
      <c r="G200" s="31">
        <f t="shared" si="90"/>
        <v>6000</v>
      </c>
      <c r="H200" s="31"/>
      <c r="I200" s="31">
        <f t="shared" si="91"/>
        <v>6000</v>
      </c>
      <c r="J200" s="31"/>
      <c r="K200" s="31">
        <f t="shared" si="92"/>
        <v>6000</v>
      </c>
      <c r="L200" s="31"/>
      <c r="M200" s="31">
        <f t="shared" si="93"/>
        <v>6000</v>
      </c>
      <c r="N200" s="31"/>
      <c r="O200" s="31">
        <f t="shared" si="94"/>
        <v>6000</v>
      </c>
      <c r="P200" s="31"/>
      <c r="Q200" s="31">
        <f t="shared" si="100"/>
        <v>6000</v>
      </c>
      <c r="R200" s="31"/>
      <c r="S200" s="31">
        <f t="shared" si="79"/>
        <v>6000</v>
      </c>
      <c r="T200" s="31"/>
      <c r="U200" s="31">
        <f t="shared" si="80"/>
        <v>6000</v>
      </c>
      <c r="V200" s="31"/>
      <c r="W200" s="31">
        <f t="shared" si="96"/>
        <v>6000</v>
      </c>
      <c r="X200" s="31"/>
      <c r="Y200" s="31">
        <f t="shared" si="97"/>
        <v>6000</v>
      </c>
      <c r="Z200" s="31"/>
      <c r="AA200" s="31">
        <f t="shared" si="98"/>
        <v>6000</v>
      </c>
      <c r="AB200" s="31"/>
      <c r="AC200" s="31">
        <f t="shared" si="99"/>
        <v>6000</v>
      </c>
    </row>
    <row r="201" spans="1:29" s="10" customFormat="1" ht="19.5" customHeight="1">
      <c r="A201" s="24"/>
      <c r="B201" s="36"/>
      <c r="C201" s="35">
        <v>4300</v>
      </c>
      <c r="D201" s="39" t="s">
        <v>39</v>
      </c>
      <c r="E201" s="31">
        <v>71000</v>
      </c>
      <c r="F201" s="31"/>
      <c r="G201" s="31">
        <f t="shared" si="90"/>
        <v>71000</v>
      </c>
      <c r="H201" s="31"/>
      <c r="I201" s="31">
        <f t="shared" si="91"/>
        <v>71000</v>
      </c>
      <c r="J201" s="31"/>
      <c r="K201" s="31">
        <f t="shared" si="92"/>
        <v>71000</v>
      </c>
      <c r="L201" s="31"/>
      <c r="M201" s="31">
        <f t="shared" si="93"/>
        <v>71000</v>
      </c>
      <c r="N201" s="31"/>
      <c r="O201" s="31">
        <f t="shared" si="94"/>
        <v>71000</v>
      </c>
      <c r="P201" s="31"/>
      <c r="Q201" s="31">
        <f t="shared" si="100"/>
        <v>71000</v>
      </c>
      <c r="R201" s="31"/>
      <c r="S201" s="31">
        <f t="shared" si="79"/>
        <v>71000</v>
      </c>
      <c r="T201" s="31">
        <v>135000</v>
      </c>
      <c r="U201" s="31">
        <f t="shared" si="80"/>
        <v>206000</v>
      </c>
      <c r="V201" s="31">
        <v>-140000</v>
      </c>
      <c r="W201" s="31">
        <f t="shared" si="96"/>
        <v>66000</v>
      </c>
      <c r="X201" s="31"/>
      <c r="Y201" s="31">
        <f t="shared" si="97"/>
        <v>66000</v>
      </c>
      <c r="Z201" s="31"/>
      <c r="AA201" s="31">
        <f t="shared" si="98"/>
        <v>66000</v>
      </c>
      <c r="AB201" s="31"/>
      <c r="AC201" s="31">
        <f t="shared" si="99"/>
        <v>66000</v>
      </c>
    </row>
    <row r="202" spans="1:29" s="10" customFormat="1" ht="22.5">
      <c r="A202" s="24"/>
      <c r="B202" s="36"/>
      <c r="C202" s="35">
        <v>4390</v>
      </c>
      <c r="D202" s="17" t="s">
        <v>118</v>
      </c>
      <c r="E202" s="31">
        <v>10000</v>
      </c>
      <c r="F202" s="31"/>
      <c r="G202" s="31">
        <f t="shared" si="90"/>
        <v>10000</v>
      </c>
      <c r="H202" s="31"/>
      <c r="I202" s="31">
        <f t="shared" si="91"/>
        <v>10000</v>
      </c>
      <c r="J202" s="31"/>
      <c r="K202" s="31">
        <f t="shared" si="92"/>
        <v>10000</v>
      </c>
      <c r="L202" s="31"/>
      <c r="M202" s="31">
        <f t="shared" si="93"/>
        <v>10000</v>
      </c>
      <c r="N202" s="31"/>
      <c r="O202" s="31">
        <f t="shared" si="94"/>
        <v>10000</v>
      </c>
      <c r="P202" s="31"/>
      <c r="Q202" s="31">
        <f t="shared" si="100"/>
        <v>10000</v>
      </c>
      <c r="R202" s="31"/>
      <c r="S202" s="31">
        <f t="shared" si="79"/>
        <v>10000</v>
      </c>
      <c r="T202" s="31"/>
      <c r="U202" s="31">
        <f t="shared" si="80"/>
        <v>10000</v>
      </c>
      <c r="V202" s="31"/>
      <c r="W202" s="31">
        <f t="shared" si="96"/>
        <v>10000</v>
      </c>
      <c r="X202" s="31"/>
      <c r="Y202" s="31">
        <f t="shared" si="97"/>
        <v>10000</v>
      </c>
      <c r="Z202" s="31"/>
      <c r="AA202" s="31">
        <f t="shared" si="98"/>
        <v>10000</v>
      </c>
      <c r="AB202" s="31"/>
      <c r="AC202" s="31">
        <f t="shared" si="99"/>
        <v>10000</v>
      </c>
    </row>
    <row r="203" spans="1:29" s="1" customFormat="1" ht="24">
      <c r="A203" s="12" t="s">
        <v>23</v>
      </c>
      <c r="B203" s="13"/>
      <c r="C203" s="14"/>
      <c r="D203" s="15" t="s">
        <v>90</v>
      </c>
      <c r="E203" s="16">
        <f>SUM(E204,E212,E214,)</f>
        <v>2169980</v>
      </c>
      <c r="F203" s="16">
        <f>SUM(F204,F212,F214,)</f>
        <v>8000</v>
      </c>
      <c r="G203" s="16">
        <f t="shared" si="90"/>
        <v>2177980</v>
      </c>
      <c r="H203" s="16">
        <f>SUM(H204,H212,H214,)</f>
        <v>0</v>
      </c>
      <c r="I203" s="16">
        <f t="shared" si="91"/>
        <v>2177980</v>
      </c>
      <c r="J203" s="16">
        <f>SUM(J204,J212,J214,)</f>
        <v>0</v>
      </c>
      <c r="K203" s="16">
        <f t="shared" si="92"/>
        <v>2177980</v>
      </c>
      <c r="L203" s="16">
        <f>SUM(L204,L212,L214,)</f>
        <v>0</v>
      </c>
      <c r="M203" s="16">
        <f t="shared" si="93"/>
        <v>2177980</v>
      </c>
      <c r="N203" s="16">
        <f>SUM(N204,N212,N214,)</f>
        <v>0</v>
      </c>
      <c r="O203" s="16">
        <f t="shared" si="94"/>
        <v>2177980</v>
      </c>
      <c r="P203" s="16">
        <f>SUM(P204,P212,P214,)</f>
        <v>3258</v>
      </c>
      <c r="Q203" s="16">
        <f t="shared" si="100"/>
        <v>2181238</v>
      </c>
      <c r="R203" s="16">
        <f>SUM(R204,R212,R214,)</f>
        <v>0</v>
      </c>
      <c r="S203" s="16">
        <f t="shared" si="79"/>
        <v>2181238</v>
      </c>
      <c r="T203" s="16">
        <f>SUM(T204,T212,T214,)</f>
        <v>-2622</v>
      </c>
      <c r="U203" s="16">
        <f t="shared" si="80"/>
        <v>2178616</v>
      </c>
      <c r="V203" s="16">
        <f aca="true" t="shared" si="101" ref="V203:AA203">SUM(V204,V212,V214,V216)</f>
        <v>14665</v>
      </c>
      <c r="W203" s="16">
        <f t="shared" si="101"/>
        <v>2193281</v>
      </c>
      <c r="X203" s="16">
        <f t="shared" si="101"/>
        <v>0</v>
      </c>
      <c r="Y203" s="16">
        <f t="shared" si="101"/>
        <v>2193281</v>
      </c>
      <c r="Z203" s="16">
        <f t="shared" si="101"/>
        <v>8995</v>
      </c>
      <c r="AA203" s="16">
        <f t="shared" si="101"/>
        <v>2202276</v>
      </c>
      <c r="AB203" s="16">
        <f>SUM(AB204,AB212,AB214,AB216)</f>
        <v>0</v>
      </c>
      <c r="AC203" s="16">
        <f>SUM(AC204,AC212,AC214,AC216)</f>
        <v>2202276</v>
      </c>
    </row>
    <row r="204" spans="1:29" s="10" customFormat="1" ht="18.75" customHeight="1">
      <c r="A204" s="24"/>
      <c r="B204" s="32" t="s">
        <v>91</v>
      </c>
      <c r="C204" s="35"/>
      <c r="D204" s="17" t="s">
        <v>100</v>
      </c>
      <c r="E204" s="31">
        <f>SUM(E205:E211)</f>
        <v>767240</v>
      </c>
      <c r="F204" s="31">
        <f>SUM(F205:F211)</f>
        <v>5500</v>
      </c>
      <c r="G204" s="31">
        <f t="shared" si="90"/>
        <v>772740</v>
      </c>
      <c r="H204" s="31">
        <f>SUM(H205:H211)</f>
        <v>0</v>
      </c>
      <c r="I204" s="31">
        <f t="shared" si="91"/>
        <v>772740</v>
      </c>
      <c r="J204" s="31">
        <f>SUM(J205:J211)</f>
        <v>0</v>
      </c>
      <c r="K204" s="31">
        <f t="shared" si="92"/>
        <v>772740</v>
      </c>
      <c r="L204" s="31">
        <f>SUM(L205:L211)</f>
        <v>0</v>
      </c>
      <c r="M204" s="31">
        <f t="shared" si="93"/>
        <v>772740</v>
      </c>
      <c r="N204" s="31">
        <f>SUM(N205:N211)</f>
        <v>0</v>
      </c>
      <c r="O204" s="31">
        <f t="shared" si="94"/>
        <v>772740</v>
      </c>
      <c r="P204" s="31">
        <f>SUM(P205:P211)</f>
        <v>3258</v>
      </c>
      <c r="Q204" s="31">
        <f t="shared" si="100"/>
        <v>775998</v>
      </c>
      <c r="R204" s="31">
        <f>SUM(R205:R211)</f>
        <v>0</v>
      </c>
      <c r="S204" s="31">
        <f t="shared" si="79"/>
        <v>775998</v>
      </c>
      <c r="T204" s="31">
        <f>SUM(T205:T211)</f>
        <v>-2622</v>
      </c>
      <c r="U204" s="31">
        <f t="shared" si="80"/>
        <v>773376</v>
      </c>
      <c r="V204" s="31">
        <f>SUM(V205:V211)</f>
        <v>-6485</v>
      </c>
      <c r="W204" s="31">
        <f t="shared" si="96"/>
        <v>766891</v>
      </c>
      <c r="X204" s="31">
        <f>SUM(X205:X211)</f>
        <v>0</v>
      </c>
      <c r="Y204" s="31">
        <f aca="true" t="shared" si="102" ref="Y204:Y215">SUM(W204:X204)</f>
        <v>766891</v>
      </c>
      <c r="Z204" s="31">
        <f>SUM(Z205:Z211)</f>
        <v>8995</v>
      </c>
      <c r="AA204" s="31">
        <f aca="true" t="shared" si="103" ref="AA204:AA215">SUM(Y204:Z204)</f>
        <v>775886</v>
      </c>
      <c r="AB204" s="31">
        <f>SUM(AB205:AB211)</f>
        <v>0</v>
      </c>
      <c r="AC204" s="31">
        <f aca="true" t="shared" si="104" ref="AC204:AC215">SUM(AA204:AB204)</f>
        <v>775886</v>
      </c>
    </row>
    <row r="205" spans="1:29" s="10" customFormat="1" ht="22.5">
      <c r="A205" s="24"/>
      <c r="B205" s="32"/>
      <c r="C205" s="35">
        <v>2480</v>
      </c>
      <c r="D205" s="17" t="s">
        <v>109</v>
      </c>
      <c r="E205" s="31">
        <v>689200</v>
      </c>
      <c r="F205" s="31">
        <v>5500</v>
      </c>
      <c r="G205" s="31">
        <f t="shared" si="90"/>
        <v>694700</v>
      </c>
      <c r="H205" s="31"/>
      <c r="I205" s="31">
        <f t="shared" si="91"/>
        <v>694700</v>
      </c>
      <c r="J205" s="31"/>
      <c r="K205" s="31">
        <f t="shared" si="92"/>
        <v>694700</v>
      </c>
      <c r="L205" s="31"/>
      <c r="M205" s="31">
        <f t="shared" si="93"/>
        <v>694700</v>
      </c>
      <c r="N205" s="31"/>
      <c r="O205" s="31">
        <f t="shared" si="94"/>
        <v>694700</v>
      </c>
      <c r="P205" s="31"/>
      <c r="Q205" s="31">
        <f t="shared" si="100"/>
        <v>694700</v>
      </c>
      <c r="R205" s="31"/>
      <c r="S205" s="31">
        <f t="shared" si="79"/>
        <v>694700</v>
      </c>
      <c r="T205" s="31"/>
      <c r="U205" s="31">
        <f t="shared" si="80"/>
        <v>694700</v>
      </c>
      <c r="V205" s="31"/>
      <c r="W205" s="31">
        <f t="shared" si="96"/>
        <v>694700</v>
      </c>
      <c r="X205" s="31"/>
      <c r="Y205" s="31">
        <f t="shared" si="102"/>
        <v>694700</v>
      </c>
      <c r="Z205" s="31"/>
      <c r="AA205" s="31">
        <f t="shared" si="103"/>
        <v>694700</v>
      </c>
      <c r="AB205" s="31"/>
      <c r="AC205" s="31">
        <f t="shared" si="104"/>
        <v>694700</v>
      </c>
    </row>
    <row r="206" spans="1:29" s="10" customFormat="1" ht="19.5" customHeight="1">
      <c r="A206" s="24"/>
      <c r="B206" s="32"/>
      <c r="C206" s="24">
        <v>4210</v>
      </c>
      <c r="D206" s="17" t="s">
        <v>49</v>
      </c>
      <c r="E206" s="31">
        <v>23830</v>
      </c>
      <c r="F206" s="31"/>
      <c r="G206" s="31">
        <f t="shared" si="90"/>
        <v>23830</v>
      </c>
      <c r="H206" s="31"/>
      <c r="I206" s="31">
        <f t="shared" si="91"/>
        <v>23830</v>
      </c>
      <c r="J206" s="31"/>
      <c r="K206" s="31">
        <f t="shared" si="92"/>
        <v>23830</v>
      </c>
      <c r="L206" s="31"/>
      <c r="M206" s="31">
        <f t="shared" si="93"/>
        <v>23830</v>
      </c>
      <c r="N206" s="31"/>
      <c r="O206" s="31">
        <f t="shared" si="94"/>
        <v>23830</v>
      </c>
      <c r="P206" s="31">
        <v>740</v>
      </c>
      <c r="Q206" s="31">
        <f t="shared" si="100"/>
        <v>24570</v>
      </c>
      <c r="R206" s="31">
        <v>-170</v>
      </c>
      <c r="S206" s="31">
        <f t="shared" si="79"/>
        <v>24400</v>
      </c>
      <c r="T206" s="31">
        <v>-1880</v>
      </c>
      <c r="U206" s="31">
        <f t="shared" si="80"/>
        <v>22520</v>
      </c>
      <c r="V206" s="31">
        <v>-6040</v>
      </c>
      <c r="W206" s="31">
        <f t="shared" si="96"/>
        <v>16480</v>
      </c>
      <c r="X206" s="31">
        <v>-250</v>
      </c>
      <c r="Y206" s="31">
        <f t="shared" si="102"/>
        <v>16230</v>
      </c>
      <c r="Z206" s="31">
        <v>5774</v>
      </c>
      <c r="AA206" s="31">
        <f t="shared" si="103"/>
        <v>22004</v>
      </c>
      <c r="AB206" s="31">
        <v>500</v>
      </c>
      <c r="AC206" s="31">
        <f t="shared" si="104"/>
        <v>22504</v>
      </c>
    </row>
    <row r="207" spans="1:29" s="10" customFormat="1" ht="19.5" customHeight="1">
      <c r="A207" s="24"/>
      <c r="B207" s="32"/>
      <c r="C207" s="24">
        <v>4260</v>
      </c>
      <c r="D207" s="17" t="s">
        <v>51</v>
      </c>
      <c r="E207" s="31">
        <v>12000</v>
      </c>
      <c r="F207" s="31"/>
      <c r="G207" s="31">
        <f t="shared" si="90"/>
        <v>12000</v>
      </c>
      <c r="H207" s="31"/>
      <c r="I207" s="31">
        <f t="shared" si="91"/>
        <v>12000</v>
      </c>
      <c r="J207" s="31"/>
      <c r="K207" s="31">
        <f t="shared" si="92"/>
        <v>12000</v>
      </c>
      <c r="L207" s="31"/>
      <c r="M207" s="31">
        <f t="shared" si="93"/>
        <v>12000</v>
      </c>
      <c r="N207" s="31"/>
      <c r="O207" s="31">
        <f t="shared" si="94"/>
        <v>12000</v>
      </c>
      <c r="P207" s="31"/>
      <c r="Q207" s="31">
        <f t="shared" si="100"/>
        <v>12000</v>
      </c>
      <c r="R207" s="31"/>
      <c r="S207" s="31">
        <f t="shared" si="79"/>
        <v>12000</v>
      </c>
      <c r="T207" s="31">
        <v>-232</v>
      </c>
      <c r="U207" s="31">
        <f t="shared" si="80"/>
        <v>11768</v>
      </c>
      <c r="V207" s="31">
        <v>690</v>
      </c>
      <c r="W207" s="31">
        <f t="shared" si="96"/>
        <v>12458</v>
      </c>
      <c r="X207" s="31">
        <v>250</v>
      </c>
      <c r="Y207" s="31">
        <f t="shared" si="102"/>
        <v>12708</v>
      </c>
      <c r="Z207" s="31">
        <v>1290</v>
      </c>
      <c r="AA207" s="31">
        <f t="shared" si="103"/>
        <v>13998</v>
      </c>
      <c r="AB207" s="31"/>
      <c r="AC207" s="31">
        <f t="shared" si="104"/>
        <v>13998</v>
      </c>
    </row>
    <row r="208" spans="1:29" s="10" customFormat="1" ht="19.5" customHeight="1">
      <c r="A208" s="24"/>
      <c r="B208" s="32"/>
      <c r="C208" s="24">
        <v>4270</v>
      </c>
      <c r="D208" s="17" t="s">
        <v>38</v>
      </c>
      <c r="E208" s="31">
        <v>25880</v>
      </c>
      <c r="F208" s="31"/>
      <c r="G208" s="31">
        <f t="shared" si="90"/>
        <v>25880</v>
      </c>
      <c r="H208" s="31"/>
      <c r="I208" s="31">
        <f t="shared" si="91"/>
        <v>25880</v>
      </c>
      <c r="J208" s="31"/>
      <c r="K208" s="31">
        <f t="shared" si="92"/>
        <v>25880</v>
      </c>
      <c r="L208" s="31"/>
      <c r="M208" s="31">
        <f t="shared" si="93"/>
        <v>25880</v>
      </c>
      <c r="N208" s="31">
        <v>-2000</v>
      </c>
      <c r="O208" s="31">
        <f t="shared" si="94"/>
        <v>23880</v>
      </c>
      <c r="P208" s="31">
        <v>2000</v>
      </c>
      <c r="Q208" s="31">
        <f t="shared" si="100"/>
        <v>25880</v>
      </c>
      <c r="R208" s="31"/>
      <c r="S208" s="31">
        <f t="shared" si="79"/>
        <v>25880</v>
      </c>
      <c r="T208" s="31">
        <v>-1500</v>
      </c>
      <c r="U208" s="31">
        <f t="shared" si="80"/>
        <v>24380</v>
      </c>
      <c r="V208" s="31">
        <v>7940</v>
      </c>
      <c r="W208" s="31">
        <f t="shared" si="96"/>
        <v>32320</v>
      </c>
      <c r="X208" s="31"/>
      <c r="Y208" s="31">
        <f t="shared" si="102"/>
        <v>32320</v>
      </c>
      <c r="Z208" s="31">
        <v>-1650</v>
      </c>
      <c r="AA208" s="31">
        <f t="shared" si="103"/>
        <v>30670</v>
      </c>
      <c r="AB208" s="31"/>
      <c r="AC208" s="31">
        <f t="shared" si="104"/>
        <v>30670</v>
      </c>
    </row>
    <row r="209" spans="1:29" s="10" customFormat="1" ht="19.5" customHeight="1">
      <c r="A209" s="24"/>
      <c r="B209" s="32"/>
      <c r="C209" s="35">
        <v>4300</v>
      </c>
      <c r="D209" s="39" t="s">
        <v>39</v>
      </c>
      <c r="E209" s="31">
        <v>9845</v>
      </c>
      <c r="F209" s="31"/>
      <c r="G209" s="31">
        <f t="shared" si="90"/>
        <v>9845</v>
      </c>
      <c r="H209" s="31"/>
      <c r="I209" s="31">
        <f t="shared" si="91"/>
        <v>9845</v>
      </c>
      <c r="J209" s="31"/>
      <c r="K209" s="31">
        <f t="shared" si="92"/>
        <v>9845</v>
      </c>
      <c r="L209" s="31"/>
      <c r="M209" s="31">
        <f t="shared" si="93"/>
        <v>9845</v>
      </c>
      <c r="N209" s="31"/>
      <c r="O209" s="31">
        <f t="shared" si="94"/>
        <v>9845</v>
      </c>
      <c r="P209" s="31">
        <v>518</v>
      </c>
      <c r="Q209" s="31">
        <f t="shared" si="100"/>
        <v>10363</v>
      </c>
      <c r="R209" s="31">
        <v>170</v>
      </c>
      <c r="S209" s="31">
        <f t="shared" si="79"/>
        <v>10533</v>
      </c>
      <c r="T209" s="31">
        <v>-510</v>
      </c>
      <c r="U209" s="31">
        <f t="shared" si="80"/>
        <v>10023</v>
      </c>
      <c r="V209" s="31">
        <v>-9075</v>
      </c>
      <c r="W209" s="31">
        <f t="shared" si="96"/>
        <v>948</v>
      </c>
      <c r="X209" s="31"/>
      <c r="Y209" s="31">
        <f t="shared" si="102"/>
        <v>948</v>
      </c>
      <c r="Z209" s="31"/>
      <c r="AA209" s="31">
        <f t="shared" si="103"/>
        <v>948</v>
      </c>
      <c r="AB209" s="31"/>
      <c r="AC209" s="31">
        <f t="shared" si="104"/>
        <v>948</v>
      </c>
    </row>
    <row r="210" spans="1:29" s="10" customFormat="1" ht="19.5" customHeight="1">
      <c r="A210" s="24"/>
      <c r="B210" s="32"/>
      <c r="C210" s="35">
        <v>4430</v>
      </c>
      <c r="D210" s="39" t="s">
        <v>50</v>
      </c>
      <c r="E210" s="31">
        <v>1485</v>
      </c>
      <c r="F210" s="31"/>
      <c r="G210" s="31">
        <f t="shared" si="90"/>
        <v>1485</v>
      </c>
      <c r="H210" s="31"/>
      <c r="I210" s="31">
        <f t="shared" si="91"/>
        <v>1485</v>
      </c>
      <c r="J210" s="31"/>
      <c r="K210" s="31">
        <f t="shared" si="92"/>
        <v>1485</v>
      </c>
      <c r="L210" s="31"/>
      <c r="M210" s="31">
        <f t="shared" si="93"/>
        <v>1485</v>
      </c>
      <c r="N210" s="31"/>
      <c r="O210" s="31">
        <f t="shared" si="94"/>
        <v>1485</v>
      </c>
      <c r="P210" s="31"/>
      <c r="Q210" s="31">
        <f t="shared" si="100"/>
        <v>1485</v>
      </c>
      <c r="R210" s="31"/>
      <c r="S210" s="31">
        <f t="shared" si="79"/>
        <v>1485</v>
      </c>
      <c r="T210" s="31"/>
      <c r="U210" s="31">
        <f t="shared" si="80"/>
        <v>1485</v>
      </c>
      <c r="V210" s="31"/>
      <c r="W210" s="31">
        <f t="shared" si="96"/>
        <v>1485</v>
      </c>
      <c r="X210" s="31"/>
      <c r="Y210" s="31">
        <f t="shared" si="102"/>
        <v>1485</v>
      </c>
      <c r="Z210" s="31">
        <v>-69</v>
      </c>
      <c r="AA210" s="31">
        <f t="shared" si="103"/>
        <v>1416</v>
      </c>
      <c r="AB210" s="31"/>
      <c r="AC210" s="31">
        <f t="shared" si="104"/>
        <v>1416</v>
      </c>
    </row>
    <row r="211" spans="1:29" s="10" customFormat="1" ht="19.5" customHeight="1">
      <c r="A211" s="24"/>
      <c r="B211" s="32"/>
      <c r="C211" s="35">
        <v>6050</v>
      </c>
      <c r="D211" s="17" t="s">
        <v>33</v>
      </c>
      <c r="E211" s="31">
        <v>5000</v>
      </c>
      <c r="F211" s="31"/>
      <c r="G211" s="31">
        <f t="shared" si="90"/>
        <v>5000</v>
      </c>
      <c r="H211" s="31"/>
      <c r="I211" s="31">
        <f t="shared" si="91"/>
        <v>5000</v>
      </c>
      <c r="J211" s="31"/>
      <c r="K211" s="31">
        <f t="shared" si="92"/>
        <v>5000</v>
      </c>
      <c r="L211" s="31"/>
      <c r="M211" s="31">
        <f t="shared" si="93"/>
        <v>5000</v>
      </c>
      <c r="N211" s="31">
        <v>2000</v>
      </c>
      <c r="O211" s="31">
        <f t="shared" si="94"/>
        <v>7000</v>
      </c>
      <c r="P211" s="31"/>
      <c r="Q211" s="31">
        <f t="shared" si="100"/>
        <v>7000</v>
      </c>
      <c r="R211" s="31"/>
      <c r="S211" s="31">
        <f t="shared" si="79"/>
        <v>7000</v>
      </c>
      <c r="T211" s="31">
        <v>1500</v>
      </c>
      <c r="U211" s="31">
        <f t="shared" si="80"/>
        <v>8500</v>
      </c>
      <c r="V211" s="31"/>
      <c r="W211" s="31">
        <f t="shared" si="96"/>
        <v>8500</v>
      </c>
      <c r="X211" s="31"/>
      <c r="Y211" s="31">
        <f t="shared" si="102"/>
        <v>8500</v>
      </c>
      <c r="Z211" s="31">
        <v>3650</v>
      </c>
      <c r="AA211" s="31">
        <f t="shared" si="103"/>
        <v>12150</v>
      </c>
      <c r="AB211" s="31">
        <v>-500</v>
      </c>
      <c r="AC211" s="31">
        <f t="shared" si="104"/>
        <v>11650</v>
      </c>
    </row>
    <row r="212" spans="1:29" s="10" customFormat="1" ht="19.5" customHeight="1">
      <c r="A212" s="24"/>
      <c r="B212" s="32" t="s">
        <v>24</v>
      </c>
      <c r="C212" s="35"/>
      <c r="D212" s="17" t="s">
        <v>25</v>
      </c>
      <c r="E212" s="31">
        <f>E213</f>
        <v>961740</v>
      </c>
      <c r="F212" s="31">
        <f>F213</f>
        <v>500</v>
      </c>
      <c r="G212" s="31">
        <f t="shared" si="90"/>
        <v>962240</v>
      </c>
      <c r="H212" s="31">
        <f>H213</f>
        <v>0</v>
      </c>
      <c r="I212" s="31">
        <f t="shared" si="91"/>
        <v>962240</v>
      </c>
      <c r="J212" s="31">
        <f>J213</f>
        <v>0</v>
      </c>
      <c r="K212" s="31">
        <f t="shared" si="92"/>
        <v>962240</v>
      </c>
      <c r="L212" s="31">
        <f>L213</f>
        <v>0</v>
      </c>
      <c r="M212" s="31">
        <f t="shared" si="93"/>
        <v>962240</v>
      </c>
      <c r="N212" s="31">
        <f>N213</f>
        <v>0</v>
      </c>
      <c r="O212" s="31">
        <f t="shared" si="94"/>
        <v>962240</v>
      </c>
      <c r="P212" s="31">
        <f>P213</f>
        <v>0</v>
      </c>
      <c r="Q212" s="31">
        <f t="shared" si="100"/>
        <v>962240</v>
      </c>
      <c r="R212" s="31">
        <f>R213</f>
        <v>0</v>
      </c>
      <c r="S212" s="31">
        <f t="shared" si="79"/>
        <v>962240</v>
      </c>
      <c r="T212" s="31">
        <f>T213</f>
        <v>0</v>
      </c>
      <c r="U212" s="31">
        <f t="shared" si="80"/>
        <v>962240</v>
      </c>
      <c r="V212" s="31">
        <f>V213</f>
        <v>0</v>
      </c>
      <c r="W212" s="31">
        <f t="shared" si="96"/>
        <v>962240</v>
      </c>
      <c r="X212" s="31">
        <f>X213</f>
        <v>0</v>
      </c>
      <c r="Y212" s="31">
        <f t="shared" si="102"/>
        <v>962240</v>
      </c>
      <c r="Z212" s="31">
        <f>Z213</f>
        <v>0</v>
      </c>
      <c r="AA212" s="31">
        <f t="shared" si="103"/>
        <v>962240</v>
      </c>
      <c r="AB212" s="31">
        <f>AB213</f>
        <v>0</v>
      </c>
      <c r="AC212" s="31">
        <f t="shared" si="104"/>
        <v>962240</v>
      </c>
    </row>
    <row r="213" spans="1:29" s="10" customFormat="1" ht="22.5">
      <c r="A213" s="24"/>
      <c r="B213" s="32"/>
      <c r="C213" s="35">
        <v>2480</v>
      </c>
      <c r="D213" s="17" t="s">
        <v>109</v>
      </c>
      <c r="E213" s="31">
        <v>961740</v>
      </c>
      <c r="F213" s="31">
        <v>500</v>
      </c>
      <c r="G213" s="31">
        <f t="shared" si="90"/>
        <v>962240</v>
      </c>
      <c r="H213" s="31"/>
      <c r="I213" s="31">
        <f aca="true" t="shared" si="105" ref="I213:I232">SUM(G213:H213)</f>
        <v>962240</v>
      </c>
      <c r="J213" s="31"/>
      <c r="K213" s="31">
        <f aca="true" t="shared" si="106" ref="K213:K232">SUM(I213:J213)</f>
        <v>962240</v>
      </c>
      <c r="L213" s="31"/>
      <c r="M213" s="31">
        <f aca="true" t="shared" si="107" ref="M213:M232">SUM(K213:L213)</f>
        <v>962240</v>
      </c>
      <c r="N213" s="31"/>
      <c r="O213" s="31">
        <f aca="true" t="shared" si="108" ref="O213:O232">SUM(M213:N213)</f>
        <v>962240</v>
      </c>
      <c r="P213" s="31"/>
      <c r="Q213" s="31">
        <f t="shared" si="100"/>
        <v>962240</v>
      </c>
      <c r="R213" s="31"/>
      <c r="S213" s="31">
        <f t="shared" si="79"/>
        <v>962240</v>
      </c>
      <c r="T213" s="31"/>
      <c r="U213" s="31">
        <f t="shared" si="80"/>
        <v>962240</v>
      </c>
      <c r="V213" s="31"/>
      <c r="W213" s="31">
        <f t="shared" si="96"/>
        <v>962240</v>
      </c>
      <c r="X213" s="31"/>
      <c r="Y213" s="31">
        <f t="shared" si="102"/>
        <v>962240</v>
      </c>
      <c r="Z213" s="31"/>
      <c r="AA213" s="31">
        <f t="shared" si="103"/>
        <v>962240</v>
      </c>
      <c r="AB213" s="31"/>
      <c r="AC213" s="31">
        <f t="shared" si="104"/>
        <v>962240</v>
      </c>
    </row>
    <row r="214" spans="1:29" s="10" customFormat="1" ht="19.5" customHeight="1">
      <c r="A214" s="24"/>
      <c r="B214" s="32" t="s">
        <v>92</v>
      </c>
      <c r="C214" s="35"/>
      <c r="D214" s="17" t="s">
        <v>93</v>
      </c>
      <c r="E214" s="31">
        <f>E215</f>
        <v>441000</v>
      </c>
      <c r="F214" s="31">
        <f>F215</f>
        <v>2000</v>
      </c>
      <c r="G214" s="31">
        <f t="shared" si="90"/>
        <v>443000</v>
      </c>
      <c r="H214" s="31">
        <f>H215</f>
        <v>0</v>
      </c>
      <c r="I214" s="31">
        <f t="shared" si="105"/>
        <v>443000</v>
      </c>
      <c r="J214" s="31">
        <f>J215</f>
        <v>0</v>
      </c>
      <c r="K214" s="31">
        <f t="shared" si="106"/>
        <v>443000</v>
      </c>
      <c r="L214" s="31">
        <f>L215</f>
        <v>0</v>
      </c>
      <c r="M214" s="31">
        <f t="shared" si="107"/>
        <v>443000</v>
      </c>
      <c r="N214" s="31">
        <f>N215</f>
        <v>0</v>
      </c>
      <c r="O214" s="31">
        <f t="shared" si="108"/>
        <v>443000</v>
      </c>
      <c r="P214" s="31">
        <f>P215</f>
        <v>0</v>
      </c>
      <c r="Q214" s="31">
        <f t="shared" si="100"/>
        <v>443000</v>
      </c>
      <c r="R214" s="31">
        <f>R215</f>
        <v>0</v>
      </c>
      <c r="S214" s="31">
        <f t="shared" si="79"/>
        <v>443000</v>
      </c>
      <c r="T214" s="31">
        <f>T215</f>
        <v>0</v>
      </c>
      <c r="U214" s="31">
        <f t="shared" si="80"/>
        <v>443000</v>
      </c>
      <c r="V214" s="31">
        <f>V215</f>
        <v>0</v>
      </c>
      <c r="W214" s="31">
        <f t="shared" si="96"/>
        <v>443000</v>
      </c>
      <c r="X214" s="31">
        <f>X215</f>
        <v>0</v>
      </c>
      <c r="Y214" s="31">
        <f t="shared" si="102"/>
        <v>443000</v>
      </c>
      <c r="Z214" s="31">
        <f>Z215</f>
        <v>0</v>
      </c>
      <c r="AA214" s="31">
        <f t="shared" si="103"/>
        <v>443000</v>
      </c>
      <c r="AB214" s="31">
        <f>AB215</f>
        <v>0</v>
      </c>
      <c r="AC214" s="31">
        <f t="shared" si="104"/>
        <v>443000</v>
      </c>
    </row>
    <row r="215" spans="1:29" s="10" customFormat="1" ht="22.5">
      <c r="A215" s="24"/>
      <c r="B215" s="32"/>
      <c r="C215" s="35">
        <v>2480</v>
      </c>
      <c r="D215" s="17" t="s">
        <v>109</v>
      </c>
      <c r="E215" s="31">
        <v>441000</v>
      </c>
      <c r="F215" s="31">
        <v>2000</v>
      </c>
      <c r="G215" s="31">
        <f t="shared" si="90"/>
        <v>443000</v>
      </c>
      <c r="H215" s="31"/>
      <c r="I215" s="31">
        <f t="shared" si="105"/>
        <v>443000</v>
      </c>
      <c r="J215" s="31"/>
      <c r="K215" s="31">
        <f t="shared" si="106"/>
        <v>443000</v>
      </c>
      <c r="L215" s="31"/>
      <c r="M215" s="31">
        <f t="shared" si="107"/>
        <v>443000</v>
      </c>
      <c r="N215" s="31"/>
      <c r="O215" s="31">
        <f t="shared" si="108"/>
        <v>443000</v>
      </c>
      <c r="P215" s="31"/>
      <c r="Q215" s="31">
        <f t="shared" si="100"/>
        <v>443000</v>
      </c>
      <c r="R215" s="31"/>
      <c r="S215" s="31">
        <f t="shared" si="79"/>
        <v>443000</v>
      </c>
      <c r="T215" s="31"/>
      <c r="U215" s="31">
        <f t="shared" si="80"/>
        <v>443000</v>
      </c>
      <c r="V215" s="31"/>
      <c r="W215" s="31">
        <f t="shared" si="96"/>
        <v>443000</v>
      </c>
      <c r="X215" s="31"/>
      <c r="Y215" s="31">
        <f t="shared" si="102"/>
        <v>443000</v>
      </c>
      <c r="Z215" s="31"/>
      <c r="AA215" s="31">
        <f t="shared" si="103"/>
        <v>443000</v>
      </c>
      <c r="AB215" s="31"/>
      <c r="AC215" s="31">
        <f t="shared" si="104"/>
        <v>443000</v>
      </c>
    </row>
    <row r="216" spans="1:29" s="10" customFormat="1" ht="23.25" customHeight="1">
      <c r="A216" s="24"/>
      <c r="B216" s="32">
        <v>92120</v>
      </c>
      <c r="C216" s="35"/>
      <c r="D216" s="17" t="s">
        <v>178</v>
      </c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>
        <f aca="true" t="shared" si="109" ref="U216:AC216">SUM(U217)</f>
        <v>0</v>
      </c>
      <c r="V216" s="31">
        <f t="shared" si="109"/>
        <v>21150</v>
      </c>
      <c r="W216" s="31">
        <f t="shared" si="109"/>
        <v>21150</v>
      </c>
      <c r="X216" s="31">
        <f t="shared" si="109"/>
        <v>0</v>
      </c>
      <c r="Y216" s="31">
        <f t="shared" si="109"/>
        <v>21150</v>
      </c>
      <c r="Z216" s="31">
        <f t="shared" si="109"/>
        <v>0</v>
      </c>
      <c r="AA216" s="31">
        <f t="shared" si="109"/>
        <v>21150</v>
      </c>
      <c r="AB216" s="31">
        <f t="shared" si="109"/>
        <v>0</v>
      </c>
      <c r="AC216" s="31">
        <f t="shared" si="109"/>
        <v>21150</v>
      </c>
    </row>
    <row r="217" spans="1:29" s="10" customFormat="1" ht="56.25">
      <c r="A217" s="24"/>
      <c r="B217" s="32"/>
      <c r="C217" s="35">
        <v>2720</v>
      </c>
      <c r="D217" s="17" t="s">
        <v>179</v>
      </c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>
        <v>0</v>
      </c>
      <c r="V217" s="31">
        <v>21150</v>
      </c>
      <c r="W217" s="31">
        <f>SUM(U217:V217)</f>
        <v>21150</v>
      </c>
      <c r="X217" s="31"/>
      <c r="Y217" s="31">
        <f aca="true" t="shared" si="110" ref="Y217:Y234">SUM(W217:X217)</f>
        <v>21150</v>
      </c>
      <c r="Z217" s="31"/>
      <c r="AA217" s="31">
        <f aca="true" t="shared" si="111" ref="AA217:AA234">SUM(Y217:Z217)</f>
        <v>21150</v>
      </c>
      <c r="AB217" s="31"/>
      <c r="AC217" s="31">
        <f aca="true" t="shared" si="112" ref="AC217:AC234">SUM(AA217:AB217)</f>
        <v>21150</v>
      </c>
    </row>
    <row r="218" spans="1:29" s="1" customFormat="1" ht="19.5" customHeight="1">
      <c r="A218" s="12" t="s">
        <v>94</v>
      </c>
      <c r="B218" s="13"/>
      <c r="C218" s="14"/>
      <c r="D218" s="15" t="s">
        <v>26</v>
      </c>
      <c r="E218" s="16">
        <f>SUM(E224,E221,E219)</f>
        <v>1718390</v>
      </c>
      <c r="F218" s="16">
        <f>SUM(F224,F221,F219)</f>
        <v>2900</v>
      </c>
      <c r="G218" s="16">
        <f t="shared" si="90"/>
        <v>1721290</v>
      </c>
      <c r="H218" s="16">
        <f>SUM(H224,H221,H219)</f>
        <v>0</v>
      </c>
      <c r="I218" s="16">
        <f t="shared" si="105"/>
        <v>1721290</v>
      </c>
      <c r="J218" s="16">
        <f>SUM(J224,J221,J219)</f>
        <v>0</v>
      </c>
      <c r="K218" s="16">
        <f t="shared" si="106"/>
        <v>1721290</v>
      </c>
      <c r="L218" s="16">
        <f>SUM(L224,L221,L219)</f>
        <v>187000</v>
      </c>
      <c r="M218" s="16">
        <f t="shared" si="107"/>
        <v>1908290</v>
      </c>
      <c r="N218" s="16">
        <f>SUM(N224,N221,N219)</f>
        <v>0</v>
      </c>
      <c r="O218" s="16">
        <f t="shared" si="108"/>
        <v>1908290</v>
      </c>
      <c r="P218" s="16">
        <f>SUM(P224,P221,P219)</f>
        <v>-2000</v>
      </c>
      <c r="Q218" s="16">
        <f t="shared" si="100"/>
        <v>1906290</v>
      </c>
      <c r="R218" s="16">
        <f>SUM(R224,R221,R219)</f>
        <v>0</v>
      </c>
      <c r="S218" s="16">
        <f t="shared" si="79"/>
        <v>1906290</v>
      </c>
      <c r="T218" s="16">
        <f>SUM(T224,T221,T219)</f>
        <v>-1650</v>
      </c>
      <c r="U218" s="16">
        <f t="shared" si="80"/>
        <v>1904640</v>
      </c>
      <c r="V218" s="16">
        <f>SUM(V224,V221,V219)</f>
        <v>-517702</v>
      </c>
      <c r="W218" s="16">
        <f t="shared" si="96"/>
        <v>1386938</v>
      </c>
      <c r="X218" s="16">
        <f>SUM(X224,X221,X219)</f>
        <v>0</v>
      </c>
      <c r="Y218" s="16">
        <f t="shared" si="110"/>
        <v>1386938</v>
      </c>
      <c r="Z218" s="16">
        <f>SUM(Z224,Z221,Z219)</f>
        <v>-196</v>
      </c>
      <c r="AA218" s="16">
        <f t="shared" si="111"/>
        <v>1386742</v>
      </c>
      <c r="AB218" s="16">
        <f>SUM(AB224,AB221,AB219)</f>
        <v>0</v>
      </c>
      <c r="AC218" s="16">
        <f t="shared" si="112"/>
        <v>1386742</v>
      </c>
    </row>
    <row r="219" spans="1:29" s="10" customFormat="1" ht="19.5" customHeight="1">
      <c r="A219" s="24"/>
      <c r="B219" s="36">
        <v>92601</v>
      </c>
      <c r="C219" s="35"/>
      <c r="D219" s="17" t="s">
        <v>122</v>
      </c>
      <c r="E219" s="31">
        <f>SUM(E220)</f>
        <v>1120000</v>
      </c>
      <c r="F219" s="31">
        <f>SUM(F220)</f>
        <v>0</v>
      </c>
      <c r="G219" s="31">
        <f t="shared" si="90"/>
        <v>1120000</v>
      </c>
      <c r="H219" s="31">
        <f>SUM(H220)</f>
        <v>0</v>
      </c>
      <c r="I219" s="31">
        <f t="shared" si="105"/>
        <v>1120000</v>
      </c>
      <c r="J219" s="31">
        <f>SUM(J220)</f>
        <v>0</v>
      </c>
      <c r="K219" s="31">
        <f t="shared" si="106"/>
        <v>1120000</v>
      </c>
      <c r="L219" s="31">
        <f>SUM(L220)</f>
        <v>187000</v>
      </c>
      <c r="M219" s="31">
        <f t="shared" si="107"/>
        <v>1307000</v>
      </c>
      <c r="N219" s="31">
        <f>SUM(N220)</f>
        <v>0</v>
      </c>
      <c r="O219" s="31">
        <f t="shared" si="108"/>
        <v>1307000</v>
      </c>
      <c r="P219" s="31">
        <f>SUM(P220)</f>
        <v>0</v>
      </c>
      <c r="Q219" s="31">
        <f t="shared" si="100"/>
        <v>1307000</v>
      </c>
      <c r="R219" s="31">
        <f>SUM(R220)</f>
        <v>0</v>
      </c>
      <c r="S219" s="31">
        <f t="shared" si="79"/>
        <v>1307000</v>
      </c>
      <c r="T219" s="31">
        <f>SUM(T220)</f>
        <v>0</v>
      </c>
      <c r="U219" s="31">
        <f t="shared" si="80"/>
        <v>1307000</v>
      </c>
      <c r="V219" s="31">
        <f>SUM(V220)</f>
        <v>-537000</v>
      </c>
      <c r="W219" s="31">
        <f t="shared" si="96"/>
        <v>770000</v>
      </c>
      <c r="X219" s="31">
        <f>SUM(X220)</f>
        <v>0</v>
      </c>
      <c r="Y219" s="31">
        <f t="shared" si="110"/>
        <v>770000</v>
      </c>
      <c r="Z219" s="31">
        <f>SUM(Z220)</f>
        <v>0</v>
      </c>
      <c r="AA219" s="31">
        <f t="shared" si="111"/>
        <v>770000</v>
      </c>
      <c r="AB219" s="31">
        <f>SUM(AB220)</f>
        <v>0</v>
      </c>
      <c r="AC219" s="31">
        <f t="shared" si="112"/>
        <v>770000</v>
      </c>
    </row>
    <row r="220" spans="1:29" s="10" customFormat="1" ht="23.25" customHeight="1">
      <c r="A220" s="24"/>
      <c r="B220" s="36"/>
      <c r="C220" s="35">
        <v>6050</v>
      </c>
      <c r="D220" s="17" t="s">
        <v>33</v>
      </c>
      <c r="E220" s="31">
        <v>1120000</v>
      </c>
      <c r="F220" s="31"/>
      <c r="G220" s="31">
        <f t="shared" si="90"/>
        <v>1120000</v>
      </c>
      <c r="H220" s="31"/>
      <c r="I220" s="31">
        <f t="shared" si="105"/>
        <v>1120000</v>
      </c>
      <c r="J220" s="31"/>
      <c r="K220" s="31">
        <f t="shared" si="106"/>
        <v>1120000</v>
      </c>
      <c r="L220" s="31">
        <v>187000</v>
      </c>
      <c r="M220" s="31">
        <f t="shared" si="107"/>
        <v>1307000</v>
      </c>
      <c r="N220" s="31"/>
      <c r="O220" s="31">
        <f t="shared" si="108"/>
        <v>1307000</v>
      </c>
      <c r="P220" s="31"/>
      <c r="Q220" s="31">
        <f t="shared" si="100"/>
        <v>1307000</v>
      </c>
      <c r="R220" s="31"/>
      <c r="S220" s="31">
        <f t="shared" si="79"/>
        <v>1307000</v>
      </c>
      <c r="T220" s="31"/>
      <c r="U220" s="31">
        <f t="shared" si="80"/>
        <v>1307000</v>
      </c>
      <c r="V220" s="31">
        <v>-537000</v>
      </c>
      <c r="W220" s="31">
        <f t="shared" si="96"/>
        <v>770000</v>
      </c>
      <c r="X220" s="31"/>
      <c r="Y220" s="31">
        <f t="shared" si="110"/>
        <v>770000</v>
      </c>
      <c r="Z220" s="31"/>
      <c r="AA220" s="31">
        <f t="shared" si="111"/>
        <v>770000</v>
      </c>
      <c r="AB220" s="31"/>
      <c r="AC220" s="31">
        <f t="shared" si="112"/>
        <v>770000</v>
      </c>
    </row>
    <row r="221" spans="1:29" s="10" customFormat="1" ht="19.5" customHeight="1">
      <c r="A221" s="24"/>
      <c r="B221" s="36">
        <v>92604</v>
      </c>
      <c r="C221" s="35"/>
      <c r="D221" s="17" t="s">
        <v>112</v>
      </c>
      <c r="E221" s="31">
        <f>SUM(E222:E223)</f>
        <v>120000</v>
      </c>
      <c r="F221" s="31">
        <f>SUM(F222:F223)</f>
        <v>0</v>
      </c>
      <c r="G221" s="31">
        <f t="shared" si="90"/>
        <v>120000</v>
      </c>
      <c r="H221" s="31">
        <f>SUM(H222:H223)</f>
        <v>0</v>
      </c>
      <c r="I221" s="31">
        <f t="shared" si="105"/>
        <v>120000</v>
      </c>
      <c r="J221" s="31">
        <f>SUM(J222:J223)</f>
        <v>0</v>
      </c>
      <c r="K221" s="31">
        <f t="shared" si="106"/>
        <v>120000</v>
      </c>
      <c r="L221" s="31">
        <f>SUM(L222:L223)</f>
        <v>0</v>
      </c>
      <c r="M221" s="31">
        <f t="shared" si="107"/>
        <v>120000</v>
      </c>
      <c r="N221" s="31">
        <f>SUM(N222:N223)</f>
        <v>0</v>
      </c>
      <c r="O221" s="31">
        <f t="shared" si="108"/>
        <v>120000</v>
      </c>
      <c r="P221" s="31">
        <f>SUM(P222:P223)</f>
        <v>0</v>
      </c>
      <c r="Q221" s="31">
        <f t="shared" si="100"/>
        <v>120000</v>
      </c>
      <c r="R221" s="31">
        <f>SUM(R222:R223)</f>
        <v>0</v>
      </c>
      <c r="S221" s="31">
        <f t="shared" si="79"/>
        <v>120000</v>
      </c>
      <c r="T221" s="31">
        <f>SUM(T222:T223)</f>
        <v>0</v>
      </c>
      <c r="U221" s="31">
        <f t="shared" si="80"/>
        <v>120000</v>
      </c>
      <c r="V221" s="31">
        <f>SUM(V222:V223)</f>
        <v>0</v>
      </c>
      <c r="W221" s="31">
        <f t="shared" si="96"/>
        <v>120000</v>
      </c>
      <c r="X221" s="31">
        <f>SUM(X222:X223)</f>
        <v>0</v>
      </c>
      <c r="Y221" s="31">
        <f t="shared" si="110"/>
        <v>120000</v>
      </c>
      <c r="Z221" s="31">
        <f>SUM(Z222:Z223)</f>
        <v>0</v>
      </c>
      <c r="AA221" s="31">
        <f t="shared" si="111"/>
        <v>120000</v>
      </c>
      <c r="AB221" s="31">
        <f>SUM(AB222:AB223)</f>
        <v>0</v>
      </c>
      <c r="AC221" s="31">
        <f t="shared" si="112"/>
        <v>120000</v>
      </c>
    </row>
    <row r="222" spans="1:29" s="10" customFormat="1" ht="19.5" customHeight="1">
      <c r="A222" s="24"/>
      <c r="B222" s="36"/>
      <c r="C222" s="35">
        <v>4270</v>
      </c>
      <c r="D222" s="17" t="s">
        <v>38</v>
      </c>
      <c r="E222" s="31">
        <v>10000</v>
      </c>
      <c r="F222" s="31"/>
      <c r="G222" s="31">
        <f t="shared" si="90"/>
        <v>10000</v>
      </c>
      <c r="H222" s="31"/>
      <c r="I222" s="31">
        <f t="shared" si="105"/>
        <v>10000</v>
      </c>
      <c r="J222" s="31"/>
      <c r="K222" s="31">
        <f t="shared" si="106"/>
        <v>10000</v>
      </c>
      <c r="L222" s="31"/>
      <c r="M222" s="31">
        <f t="shared" si="107"/>
        <v>10000</v>
      </c>
      <c r="N222" s="31"/>
      <c r="O222" s="31">
        <f t="shared" si="108"/>
        <v>10000</v>
      </c>
      <c r="P222" s="31"/>
      <c r="Q222" s="31">
        <f t="shared" si="100"/>
        <v>10000</v>
      </c>
      <c r="R222" s="31"/>
      <c r="S222" s="31">
        <f t="shared" si="79"/>
        <v>10000</v>
      </c>
      <c r="T222" s="31"/>
      <c r="U222" s="31">
        <f t="shared" si="80"/>
        <v>10000</v>
      </c>
      <c r="V222" s="31"/>
      <c r="W222" s="31">
        <f t="shared" si="96"/>
        <v>10000</v>
      </c>
      <c r="X222" s="31"/>
      <c r="Y222" s="31">
        <f t="shared" si="110"/>
        <v>10000</v>
      </c>
      <c r="Z222" s="31"/>
      <c r="AA222" s="31">
        <f t="shared" si="111"/>
        <v>10000</v>
      </c>
      <c r="AB222" s="31"/>
      <c r="AC222" s="31">
        <f t="shared" si="112"/>
        <v>10000</v>
      </c>
    </row>
    <row r="223" spans="1:29" s="10" customFormat="1" ht="19.5" customHeight="1">
      <c r="A223" s="24"/>
      <c r="B223" s="36"/>
      <c r="C223" s="35">
        <v>4300</v>
      </c>
      <c r="D223" s="39" t="s">
        <v>39</v>
      </c>
      <c r="E223" s="31">
        <v>110000</v>
      </c>
      <c r="F223" s="31"/>
      <c r="G223" s="31">
        <f t="shared" si="90"/>
        <v>110000</v>
      </c>
      <c r="H223" s="31"/>
      <c r="I223" s="31">
        <f t="shared" si="105"/>
        <v>110000</v>
      </c>
      <c r="J223" s="31"/>
      <c r="K223" s="31">
        <f t="shared" si="106"/>
        <v>110000</v>
      </c>
      <c r="L223" s="31"/>
      <c r="M223" s="31">
        <f t="shared" si="107"/>
        <v>110000</v>
      </c>
      <c r="N223" s="31"/>
      <c r="O223" s="31">
        <f t="shared" si="108"/>
        <v>110000</v>
      </c>
      <c r="P223" s="31"/>
      <c r="Q223" s="31">
        <f t="shared" si="100"/>
        <v>110000</v>
      </c>
      <c r="R223" s="31"/>
      <c r="S223" s="31">
        <f t="shared" si="79"/>
        <v>110000</v>
      </c>
      <c r="T223" s="31"/>
      <c r="U223" s="31">
        <f t="shared" si="80"/>
        <v>110000</v>
      </c>
      <c r="V223" s="31"/>
      <c r="W223" s="31">
        <f t="shared" si="96"/>
        <v>110000</v>
      </c>
      <c r="X223" s="31"/>
      <c r="Y223" s="31">
        <f t="shared" si="110"/>
        <v>110000</v>
      </c>
      <c r="Z223" s="31"/>
      <c r="AA223" s="31">
        <f t="shared" si="111"/>
        <v>110000</v>
      </c>
      <c r="AB223" s="31"/>
      <c r="AC223" s="31">
        <f t="shared" si="112"/>
        <v>110000</v>
      </c>
    </row>
    <row r="224" spans="1:29" s="10" customFormat="1" ht="21" customHeight="1">
      <c r="A224" s="35"/>
      <c r="B224" s="38">
        <v>92605</v>
      </c>
      <c r="C224" s="35"/>
      <c r="D224" s="17" t="s">
        <v>27</v>
      </c>
      <c r="E224" s="31">
        <f>SUM(E225:E232)</f>
        <v>478390</v>
      </c>
      <c r="F224" s="31">
        <f>SUM(F225:F232)</f>
        <v>2900</v>
      </c>
      <c r="G224" s="31">
        <f t="shared" si="90"/>
        <v>481290</v>
      </c>
      <c r="H224" s="31">
        <f>SUM(H225:H232)</f>
        <v>0</v>
      </c>
      <c r="I224" s="31">
        <f t="shared" si="105"/>
        <v>481290</v>
      </c>
      <c r="J224" s="31">
        <f>SUM(J225:J232)</f>
        <v>0</v>
      </c>
      <c r="K224" s="31">
        <f t="shared" si="106"/>
        <v>481290</v>
      </c>
      <c r="L224" s="31">
        <f>SUM(L225:L232)</f>
        <v>0</v>
      </c>
      <c r="M224" s="31">
        <f t="shared" si="107"/>
        <v>481290</v>
      </c>
      <c r="N224" s="31">
        <f>SUM(N225:N232)</f>
        <v>0</v>
      </c>
      <c r="O224" s="31">
        <f t="shared" si="108"/>
        <v>481290</v>
      </c>
      <c r="P224" s="31">
        <f>SUM(P225:P233)</f>
        <v>-2000</v>
      </c>
      <c r="Q224" s="31">
        <f t="shared" si="100"/>
        <v>479290</v>
      </c>
      <c r="R224" s="31">
        <f>SUM(R225:R233)</f>
        <v>0</v>
      </c>
      <c r="S224" s="31">
        <f t="shared" si="79"/>
        <v>479290</v>
      </c>
      <c r="T224" s="31">
        <f>SUM(T225:T233)</f>
        <v>-1650</v>
      </c>
      <c r="U224" s="31">
        <f t="shared" si="80"/>
        <v>477640</v>
      </c>
      <c r="V224" s="31">
        <f>SUM(V225:V233)</f>
        <v>19298</v>
      </c>
      <c r="W224" s="31">
        <f t="shared" si="96"/>
        <v>496938</v>
      </c>
      <c r="X224" s="31">
        <f>SUM(X225:X233)</f>
        <v>0</v>
      </c>
      <c r="Y224" s="31">
        <f t="shared" si="110"/>
        <v>496938</v>
      </c>
      <c r="Z224" s="31">
        <f>SUM(Z225:Z233)</f>
        <v>-196</v>
      </c>
      <c r="AA224" s="31">
        <f t="shared" si="111"/>
        <v>496742</v>
      </c>
      <c r="AB224" s="31">
        <f>SUM(AB225:AB233)</f>
        <v>0</v>
      </c>
      <c r="AC224" s="31">
        <f t="shared" si="112"/>
        <v>496742</v>
      </c>
    </row>
    <row r="225" spans="1:29" s="10" customFormat="1" ht="33.75">
      <c r="A225" s="35"/>
      <c r="B225" s="38"/>
      <c r="C225" s="35">
        <v>2630</v>
      </c>
      <c r="D225" s="17" t="s">
        <v>116</v>
      </c>
      <c r="E225" s="31">
        <v>366400</v>
      </c>
      <c r="F225" s="31"/>
      <c r="G225" s="31">
        <f t="shared" si="90"/>
        <v>366400</v>
      </c>
      <c r="H225" s="31">
        <v>-256400</v>
      </c>
      <c r="I225" s="31">
        <f t="shared" si="105"/>
        <v>110000</v>
      </c>
      <c r="J225" s="31"/>
      <c r="K225" s="31">
        <f t="shared" si="106"/>
        <v>110000</v>
      </c>
      <c r="L225" s="31"/>
      <c r="M225" s="31">
        <f t="shared" si="107"/>
        <v>110000</v>
      </c>
      <c r="N225" s="31"/>
      <c r="O225" s="31">
        <f t="shared" si="108"/>
        <v>110000</v>
      </c>
      <c r="P225" s="31"/>
      <c r="Q225" s="31">
        <f t="shared" si="100"/>
        <v>110000</v>
      </c>
      <c r="R225" s="31">
        <v>-110000</v>
      </c>
      <c r="S225" s="31">
        <f t="shared" si="79"/>
        <v>0</v>
      </c>
      <c r="T225" s="31"/>
      <c r="U225" s="31">
        <f t="shared" si="80"/>
        <v>0</v>
      </c>
      <c r="V225" s="31">
        <v>15000</v>
      </c>
      <c r="W225" s="31">
        <f t="shared" si="96"/>
        <v>15000</v>
      </c>
      <c r="X225" s="31"/>
      <c r="Y225" s="31">
        <f t="shared" si="110"/>
        <v>15000</v>
      </c>
      <c r="Z225" s="31"/>
      <c r="AA225" s="31">
        <f t="shared" si="111"/>
        <v>15000</v>
      </c>
      <c r="AB225" s="31">
        <v>-15000</v>
      </c>
      <c r="AC225" s="31">
        <f t="shared" si="112"/>
        <v>0</v>
      </c>
    </row>
    <row r="226" spans="1:29" s="10" customFormat="1" ht="33.75">
      <c r="A226" s="35"/>
      <c r="B226" s="38"/>
      <c r="C226" s="35">
        <v>2820</v>
      </c>
      <c r="D226" s="17" t="s">
        <v>134</v>
      </c>
      <c r="E226" s="31"/>
      <c r="F226" s="31"/>
      <c r="G226" s="31">
        <v>0</v>
      </c>
      <c r="H226" s="31">
        <v>256400</v>
      </c>
      <c r="I226" s="31">
        <f t="shared" si="105"/>
        <v>256400</v>
      </c>
      <c r="J226" s="31"/>
      <c r="K226" s="31">
        <f t="shared" si="106"/>
        <v>256400</v>
      </c>
      <c r="L226" s="31"/>
      <c r="M226" s="31">
        <f t="shared" si="107"/>
        <v>256400</v>
      </c>
      <c r="N226" s="31"/>
      <c r="O226" s="31">
        <f t="shared" si="108"/>
        <v>256400</v>
      </c>
      <c r="P226" s="31"/>
      <c r="Q226" s="31">
        <f t="shared" si="100"/>
        <v>256400</v>
      </c>
      <c r="R226" s="31">
        <v>110000</v>
      </c>
      <c r="S226" s="31">
        <f t="shared" si="79"/>
        <v>366400</v>
      </c>
      <c r="T226" s="31"/>
      <c r="U226" s="31">
        <f t="shared" si="80"/>
        <v>366400</v>
      </c>
      <c r="V226" s="31"/>
      <c r="W226" s="31">
        <f t="shared" si="96"/>
        <v>366400</v>
      </c>
      <c r="X226" s="31"/>
      <c r="Y226" s="31">
        <f t="shared" si="110"/>
        <v>366400</v>
      </c>
      <c r="Z226" s="31"/>
      <c r="AA226" s="31">
        <f t="shared" si="111"/>
        <v>366400</v>
      </c>
      <c r="AB226" s="31">
        <v>15000</v>
      </c>
      <c r="AC226" s="31">
        <f t="shared" si="112"/>
        <v>381400</v>
      </c>
    </row>
    <row r="227" spans="1:29" s="10" customFormat="1" ht="19.5" customHeight="1">
      <c r="A227" s="35"/>
      <c r="B227" s="38"/>
      <c r="C227" s="35">
        <v>4110</v>
      </c>
      <c r="D227" s="5" t="s">
        <v>45</v>
      </c>
      <c r="E227" s="31">
        <v>1000</v>
      </c>
      <c r="F227" s="31"/>
      <c r="G227" s="31">
        <f aca="true" t="shared" si="113" ref="G227:G232">SUM(E227:F227)</f>
        <v>1000</v>
      </c>
      <c r="H227" s="31"/>
      <c r="I227" s="31">
        <f t="shared" si="105"/>
        <v>1000</v>
      </c>
      <c r="J227" s="31"/>
      <c r="K227" s="31">
        <f t="shared" si="106"/>
        <v>1000</v>
      </c>
      <c r="L227" s="31"/>
      <c r="M227" s="31">
        <f t="shared" si="107"/>
        <v>1000</v>
      </c>
      <c r="N227" s="31"/>
      <c r="O227" s="31">
        <f t="shared" si="108"/>
        <v>1000</v>
      </c>
      <c r="P227" s="31"/>
      <c r="Q227" s="31">
        <f t="shared" si="100"/>
        <v>1000</v>
      </c>
      <c r="R227" s="31"/>
      <c r="S227" s="31">
        <f t="shared" si="79"/>
        <v>1000</v>
      </c>
      <c r="T227" s="31"/>
      <c r="U227" s="31">
        <f t="shared" si="80"/>
        <v>1000</v>
      </c>
      <c r="V227" s="31"/>
      <c r="W227" s="31">
        <f t="shared" si="96"/>
        <v>1000</v>
      </c>
      <c r="X227" s="31"/>
      <c r="Y227" s="31">
        <f t="shared" si="110"/>
        <v>1000</v>
      </c>
      <c r="Z227" s="31"/>
      <c r="AA227" s="31">
        <f t="shared" si="111"/>
        <v>1000</v>
      </c>
      <c r="AB227" s="31"/>
      <c r="AC227" s="31">
        <f t="shared" si="112"/>
        <v>1000</v>
      </c>
    </row>
    <row r="228" spans="1:29" s="10" customFormat="1" ht="19.5" customHeight="1">
      <c r="A228" s="35"/>
      <c r="B228" s="38"/>
      <c r="C228" s="35">
        <v>4120</v>
      </c>
      <c r="D228" s="5" t="s">
        <v>46</v>
      </c>
      <c r="E228" s="31">
        <v>100</v>
      </c>
      <c r="F228" s="31"/>
      <c r="G228" s="31">
        <f t="shared" si="113"/>
        <v>100</v>
      </c>
      <c r="H228" s="31"/>
      <c r="I228" s="31">
        <f t="shared" si="105"/>
        <v>100</v>
      </c>
      <c r="J228" s="31"/>
      <c r="K228" s="31">
        <f t="shared" si="106"/>
        <v>100</v>
      </c>
      <c r="L228" s="31"/>
      <c r="M228" s="31">
        <f t="shared" si="107"/>
        <v>100</v>
      </c>
      <c r="N228" s="31"/>
      <c r="O228" s="31">
        <f t="shared" si="108"/>
        <v>100</v>
      </c>
      <c r="P228" s="31"/>
      <c r="Q228" s="31">
        <f t="shared" si="100"/>
        <v>100</v>
      </c>
      <c r="R228" s="31"/>
      <c r="S228" s="31">
        <f t="shared" si="79"/>
        <v>100</v>
      </c>
      <c r="T228" s="31"/>
      <c r="U228" s="31">
        <f t="shared" si="80"/>
        <v>100</v>
      </c>
      <c r="V228" s="31"/>
      <c r="W228" s="31">
        <f t="shared" si="96"/>
        <v>100</v>
      </c>
      <c r="X228" s="31"/>
      <c r="Y228" s="31">
        <f t="shared" si="110"/>
        <v>100</v>
      </c>
      <c r="Z228" s="31"/>
      <c r="AA228" s="31">
        <f t="shared" si="111"/>
        <v>100</v>
      </c>
      <c r="AB228" s="31"/>
      <c r="AC228" s="31">
        <f t="shared" si="112"/>
        <v>100</v>
      </c>
    </row>
    <row r="229" spans="1:29" s="10" customFormat="1" ht="19.5" customHeight="1">
      <c r="A229" s="35"/>
      <c r="B229" s="38"/>
      <c r="C229" s="35">
        <v>4170</v>
      </c>
      <c r="D229" s="17" t="s">
        <v>111</v>
      </c>
      <c r="E229" s="31">
        <v>61900</v>
      </c>
      <c r="F229" s="31"/>
      <c r="G229" s="31">
        <f t="shared" si="113"/>
        <v>61900</v>
      </c>
      <c r="H229" s="31"/>
      <c r="I229" s="31">
        <f t="shared" si="105"/>
        <v>61900</v>
      </c>
      <c r="J229" s="31"/>
      <c r="K229" s="31">
        <f t="shared" si="106"/>
        <v>61900</v>
      </c>
      <c r="L229" s="31"/>
      <c r="M229" s="31">
        <f t="shared" si="107"/>
        <v>61900</v>
      </c>
      <c r="N229" s="31"/>
      <c r="O229" s="31">
        <f t="shared" si="108"/>
        <v>61900</v>
      </c>
      <c r="P229" s="31"/>
      <c r="Q229" s="31">
        <f t="shared" si="100"/>
        <v>61900</v>
      </c>
      <c r="R229" s="31"/>
      <c r="S229" s="31">
        <f t="shared" si="79"/>
        <v>61900</v>
      </c>
      <c r="T229" s="31"/>
      <c r="U229" s="31">
        <f t="shared" si="80"/>
        <v>61900</v>
      </c>
      <c r="V229" s="31"/>
      <c r="W229" s="31">
        <f t="shared" si="96"/>
        <v>61900</v>
      </c>
      <c r="X229" s="31"/>
      <c r="Y229" s="31">
        <f t="shared" si="110"/>
        <v>61900</v>
      </c>
      <c r="Z229" s="31"/>
      <c r="AA229" s="31">
        <f t="shared" si="111"/>
        <v>61900</v>
      </c>
      <c r="AB229" s="31"/>
      <c r="AC229" s="31">
        <f t="shared" si="112"/>
        <v>61900</v>
      </c>
    </row>
    <row r="230" spans="1:29" s="10" customFormat="1" ht="19.5" customHeight="1">
      <c r="A230" s="35"/>
      <c r="B230" s="32"/>
      <c r="C230" s="24">
        <v>4210</v>
      </c>
      <c r="D230" s="17" t="s">
        <v>49</v>
      </c>
      <c r="E230" s="31">
        <v>21350</v>
      </c>
      <c r="F230" s="31">
        <v>2900</v>
      </c>
      <c r="G230" s="31">
        <f t="shared" si="113"/>
        <v>24250</v>
      </c>
      <c r="H230" s="31"/>
      <c r="I230" s="31">
        <f t="shared" si="105"/>
        <v>24250</v>
      </c>
      <c r="J230" s="31"/>
      <c r="K230" s="31">
        <f t="shared" si="106"/>
        <v>24250</v>
      </c>
      <c r="L230" s="31"/>
      <c r="M230" s="31">
        <f t="shared" si="107"/>
        <v>24250</v>
      </c>
      <c r="N230" s="31">
        <v>-560</v>
      </c>
      <c r="O230" s="31">
        <f t="shared" si="108"/>
        <v>23690</v>
      </c>
      <c r="P230" s="31">
        <v>-3200</v>
      </c>
      <c r="Q230" s="31">
        <f t="shared" si="100"/>
        <v>20490</v>
      </c>
      <c r="R230" s="31">
        <v>2500</v>
      </c>
      <c r="S230" s="31">
        <f t="shared" si="79"/>
        <v>22990</v>
      </c>
      <c r="T230" s="31">
        <v>-1500</v>
      </c>
      <c r="U230" s="31">
        <f t="shared" si="80"/>
        <v>21490</v>
      </c>
      <c r="V230" s="31">
        <v>4896</v>
      </c>
      <c r="W230" s="31">
        <f t="shared" si="96"/>
        <v>26386</v>
      </c>
      <c r="X230" s="31"/>
      <c r="Y230" s="31">
        <f t="shared" si="110"/>
        <v>26386</v>
      </c>
      <c r="Z230" s="31">
        <v>-196</v>
      </c>
      <c r="AA230" s="31">
        <f t="shared" si="111"/>
        <v>26190</v>
      </c>
      <c r="AB230" s="31">
        <f>-600-850-500</f>
        <v>-1950</v>
      </c>
      <c r="AC230" s="31">
        <f t="shared" si="112"/>
        <v>24240</v>
      </c>
    </row>
    <row r="231" spans="1:29" s="10" customFormat="1" ht="19.5" customHeight="1">
      <c r="A231" s="35"/>
      <c r="B231" s="32"/>
      <c r="C231" s="24">
        <v>4260</v>
      </c>
      <c r="D231" s="17" t="s">
        <v>51</v>
      </c>
      <c r="E231" s="31">
        <v>500</v>
      </c>
      <c r="F231" s="31"/>
      <c r="G231" s="31">
        <f t="shared" si="113"/>
        <v>500</v>
      </c>
      <c r="H231" s="31"/>
      <c r="I231" s="31">
        <f t="shared" si="105"/>
        <v>500</v>
      </c>
      <c r="J231" s="31"/>
      <c r="K231" s="31">
        <f t="shared" si="106"/>
        <v>500</v>
      </c>
      <c r="L231" s="31"/>
      <c r="M231" s="31">
        <f t="shared" si="107"/>
        <v>500</v>
      </c>
      <c r="N231" s="31"/>
      <c r="O231" s="31">
        <f t="shared" si="108"/>
        <v>500</v>
      </c>
      <c r="P231" s="31"/>
      <c r="Q231" s="31">
        <f t="shared" si="100"/>
        <v>500</v>
      </c>
      <c r="R231" s="31"/>
      <c r="S231" s="31">
        <f t="shared" si="79"/>
        <v>500</v>
      </c>
      <c r="T231" s="31">
        <v>-150</v>
      </c>
      <c r="U231" s="31">
        <f t="shared" si="80"/>
        <v>350</v>
      </c>
      <c r="V231" s="31"/>
      <c r="W231" s="31">
        <f t="shared" si="96"/>
        <v>350</v>
      </c>
      <c r="X231" s="31"/>
      <c r="Y231" s="31">
        <f t="shared" si="110"/>
        <v>350</v>
      </c>
      <c r="Z231" s="31"/>
      <c r="AA231" s="31">
        <f t="shared" si="111"/>
        <v>350</v>
      </c>
      <c r="AB231" s="31"/>
      <c r="AC231" s="31">
        <f t="shared" si="112"/>
        <v>350</v>
      </c>
    </row>
    <row r="232" spans="1:29" s="10" customFormat="1" ht="19.5" customHeight="1">
      <c r="A232" s="35"/>
      <c r="B232" s="32"/>
      <c r="C232" s="35">
        <v>4300</v>
      </c>
      <c r="D232" s="39" t="s">
        <v>39</v>
      </c>
      <c r="E232" s="31">
        <v>27140</v>
      </c>
      <c r="F232" s="31"/>
      <c r="G232" s="31">
        <f t="shared" si="113"/>
        <v>27140</v>
      </c>
      <c r="H232" s="31"/>
      <c r="I232" s="31">
        <f t="shared" si="105"/>
        <v>27140</v>
      </c>
      <c r="J232" s="31"/>
      <c r="K232" s="31">
        <f t="shared" si="106"/>
        <v>27140</v>
      </c>
      <c r="L232" s="31"/>
      <c r="M232" s="31">
        <f t="shared" si="107"/>
        <v>27140</v>
      </c>
      <c r="N232" s="31">
        <v>560</v>
      </c>
      <c r="O232" s="31">
        <f t="shared" si="108"/>
        <v>27700</v>
      </c>
      <c r="P232" s="31">
        <v>-3200</v>
      </c>
      <c r="Q232" s="31">
        <f>SUM(O232:P232)</f>
        <v>24500</v>
      </c>
      <c r="R232" s="31">
        <v>-2500</v>
      </c>
      <c r="S232" s="31">
        <f>SUM(Q232:R232)</f>
        <v>22000</v>
      </c>
      <c r="T232" s="31"/>
      <c r="U232" s="31">
        <f>SUM(S232:T232)</f>
        <v>22000</v>
      </c>
      <c r="V232" s="31">
        <v>-598</v>
      </c>
      <c r="W232" s="31">
        <f>SUM(U232:V232)</f>
        <v>21402</v>
      </c>
      <c r="X232" s="31"/>
      <c r="Y232" s="31">
        <f t="shared" si="110"/>
        <v>21402</v>
      </c>
      <c r="Z232" s="31"/>
      <c r="AA232" s="31">
        <f t="shared" si="111"/>
        <v>21402</v>
      </c>
      <c r="AB232" s="31">
        <f>600+850+500</f>
        <v>1950</v>
      </c>
      <c r="AC232" s="31">
        <f t="shared" si="112"/>
        <v>23352</v>
      </c>
    </row>
    <row r="233" spans="1:29" s="10" customFormat="1" ht="19.5" customHeight="1">
      <c r="A233" s="35"/>
      <c r="B233" s="24"/>
      <c r="C233" s="35">
        <v>6060</v>
      </c>
      <c r="D233" s="39" t="s">
        <v>164</v>
      </c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>
        <v>0</v>
      </c>
      <c r="P233" s="31">
        <v>4400</v>
      </c>
      <c r="Q233" s="31">
        <f>SUM(O233:P233)</f>
        <v>4400</v>
      </c>
      <c r="R233" s="31"/>
      <c r="S233" s="31">
        <f>SUM(Q233:R233)</f>
        <v>4400</v>
      </c>
      <c r="T233" s="31"/>
      <c r="U233" s="31">
        <f>SUM(S233:T233)</f>
        <v>4400</v>
      </c>
      <c r="V233" s="31"/>
      <c r="W233" s="31">
        <f>SUM(U233:V233)</f>
        <v>4400</v>
      </c>
      <c r="X233" s="31"/>
      <c r="Y233" s="31">
        <f t="shared" si="110"/>
        <v>4400</v>
      </c>
      <c r="Z233" s="31"/>
      <c r="AA233" s="31">
        <f t="shared" si="111"/>
        <v>4400</v>
      </c>
      <c r="AB233" s="31"/>
      <c r="AC233" s="31">
        <f t="shared" si="112"/>
        <v>4400</v>
      </c>
    </row>
    <row r="234" spans="1:29" s="2" customFormat="1" ht="24" customHeight="1">
      <c r="A234" s="3"/>
      <c r="B234" s="3"/>
      <c r="C234" s="3"/>
      <c r="D234" s="53" t="s">
        <v>28</v>
      </c>
      <c r="E234" s="16">
        <f>SUM(E218,E203,E173,E158,E123,E106,E73,E69,E66,E57,E34,E23,E7,E20)</f>
        <v>31991769</v>
      </c>
      <c r="F234" s="16">
        <f>SUM(F218,F203,F173,F158,F123,F106,F73,F69,F66,F57,F34,F23,F7,F20)</f>
        <v>-37602</v>
      </c>
      <c r="G234" s="16">
        <f>SUM(E234:F234)</f>
        <v>31954167</v>
      </c>
      <c r="H234" s="16">
        <f>SUM(H218,H203,H173,H158,H123,H106,H73,H69,H66,H57,H34,H23,H7,H20)</f>
        <v>147200</v>
      </c>
      <c r="I234" s="16">
        <f>SUM(G234:H234)</f>
        <v>32101367</v>
      </c>
      <c r="J234" s="16">
        <f>SUM(J218,J203,J173,J158,J123,J106,J73,J69,J66,J57,J34,J23,J7,J20)</f>
        <v>-4519</v>
      </c>
      <c r="K234" s="16">
        <f>SUM(I234:J234)</f>
        <v>32096848</v>
      </c>
      <c r="L234" s="16">
        <f>SUM(L218,L203,L173,L158,L123,L106,L73,L69,L66,L57,L34,L23,L7,L20)</f>
        <v>1968781</v>
      </c>
      <c r="M234" s="16">
        <f>SUM(K234:L234)</f>
        <v>34065629</v>
      </c>
      <c r="N234" s="16">
        <f>SUM(N218,N203,N173,N158,N123,N106,N73,N69,N66,N57,N34,N23,N7,N20,N155)</f>
        <v>309319</v>
      </c>
      <c r="O234" s="16">
        <f>SUM(M234:N234)</f>
        <v>34374948</v>
      </c>
      <c r="P234" s="16">
        <f>SUM(P218,P203,P173,P158,P123,P106,P73,P69,P66,P57,P34,P23,P7,P20,P155)</f>
        <v>1707872</v>
      </c>
      <c r="Q234" s="16">
        <f>SUM(O234:P234)</f>
        <v>36082820</v>
      </c>
      <c r="R234" s="16">
        <f>SUM(R218,R203,R173,R158,R123,R106,R73,R69,R66,R57,R34,R23,R7,R20,R155)</f>
        <v>65857</v>
      </c>
      <c r="S234" s="16">
        <f>SUM(Q234:R234)</f>
        <v>36148677</v>
      </c>
      <c r="T234" s="16">
        <f>SUM(T218,T203,T173,T158,T123,T106,T73,T69,T66,T57,T34,T23,T7,T20,T155)</f>
        <v>2186059</v>
      </c>
      <c r="U234" s="16">
        <f>SUM(S234:T234)</f>
        <v>38334736</v>
      </c>
      <c r="V234" s="16">
        <f>SUM(V218,V203,V173,V158,V123,V106,V73,V69,V66,V57,V34,V23,V7,V20,V155)</f>
        <v>-395308</v>
      </c>
      <c r="W234" s="16">
        <f>SUM(U234:V234)</f>
        <v>37939428</v>
      </c>
      <c r="X234" s="16">
        <f>SUM(X218,X203,X173,X158,X123,X106,X73,X69,X66,X57,X34,X23,X7,X20,X155)</f>
        <v>599578</v>
      </c>
      <c r="Y234" s="16">
        <f t="shared" si="110"/>
        <v>38539006</v>
      </c>
      <c r="Z234" s="16">
        <f>SUM(Z218,Z203,Z173,Z158,Z123,Z106,Z73,Z69,Z66,Z57,Z34,Z23,Z7,Z20,Z155)</f>
        <v>-604081</v>
      </c>
      <c r="AA234" s="16">
        <f t="shared" si="111"/>
        <v>37934925</v>
      </c>
      <c r="AB234" s="16">
        <f>SUM(AB218,AB203,AB173,AB158,AB123,AB106,AB73,AB69,AB66,AB57,AB34,AB23,AB7,AB20,AB155)</f>
        <v>-39914</v>
      </c>
      <c r="AC234" s="16">
        <f t="shared" si="112"/>
        <v>37895011</v>
      </c>
    </row>
    <row r="235" spans="1:29" ht="12.75">
      <c r="A235" s="20"/>
      <c r="B235" s="20"/>
      <c r="C235" s="20"/>
      <c r="D235" s="20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</row>
    <row r="236" spans="4:29" ht="12.75">
      <c r="D236" s="20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</row>
    <row r="237" spans="4:29" ht="12.75">
      <c r="D237" s="20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</row>
    <row r="238" spans="4:29" ht="12.75">
      <c r="D238" s="20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</row>
    <row r="239" spans="1:29" s="7" customFormat="1" ht="12.75">
      <c r="A239" s="9"/>
      <c r="B239" s="9"/>
      <c r="C239" s="9"/>
      <c r="D239" s="43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</row>
    <row r="240" spans="1:29" s="7" customFormat="1" ht="12.75">
      <c r="A240" s="9"/>
      <c r="B240" s="9"/>
      <c r="C240" s="9"/>
      <c r="D240" s="43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</row>
    <row r="241" spans="1:29" s="7" customFormat="1" ht="12.75">
      <c r="A241" s="9"/>
      <c r="B241" s="9"/>
      <c r="C241" s="9"/>
      <c r="D241" s="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s="7" customFormat="1" ht="12.75">
      <c r="A242" s="9"/>
      <c r="B242" s="9"/>
      <c r="C242" s="9"/>
      <c r="D242" s="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s="7" customFormat="1" ht="12.75">
      <c r="A243" s="9"/>
      <c r="B243" s="9"/>
      <c r="C243" s="9"/>
      <c r="D243" s="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s="7" customFormat="1" ht="12.75">
      <c r="A244" s="9"/>
      <c r="B244" s="9"/>
      <c r="C244" s="9"/>
      <c r="D244" s="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s="7" customFormat="1" ht="12.75">
      <c r="A245" s="9"/>
      <c r="B245" s="9"/>
      <c r="C245" s="9"/>
      <c r="D245" s="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s="7" customFormat="1" ht="12.75">
      <c r="A246" s="9"/>
      <c r="B246" s="9"/>
      <c r="C246" s="9"/>
      <c r="D246" s="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s="7" customFormat="1" ht="12.75">
      <c r="A247" s="9"/>
      <c r="B247" s="9"/>
      <c r="C247" s="9"/>
      <c r="D247" s="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s="7" customFormat="1" ht="12.75">
      <c r="A248" s="9"/>
      <c r="B248" s="9"/>
      <c r="C248" s="9"/>
      <c r="D248" s="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s="7" customFormat="1" ht="12.75">
      <c r="A249" s="9"/>
      <c r="B249" s="9"/>
      <c r="C249" s="9"/>
      <c r="D249" s="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 s="7" customFormat="1" ht="12.75">
      <c r="A250" s="9"/>
      <c r="B250" s="9"/>
      <c r="C250" s="9"/>
      <c r="D250" s="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s="7" customFormat="1" ht="12.75">
      <c r="A251" s="9"/>
      <c r="B251" s="9"/>
      <c r="C251" s="9"/>
      <c r="D251" s="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 s="7" customFormat="1" ht="12.75">
      <c r="A252" s="9"/>
      <c r="B252" s="9"/>
      <c r="C252" s="9"/>
      <c r="D252" s="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 s="7" customFormat="1" ht="12.75">
      <c r="A253" s="9"/>
      <c r="B253" s="9"/>
      <c r="C253" s="9"/>
      <c r="D253" s="9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</row>
    <row r="254" spans="1:29" s="7" customFormat="1" ht="12.75">
      <c r="A254" s="9"/>
      <c r="B254" s="9"/>
      <c r="C254" s="9"/>
      <c r="D254" s="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s="7" customFormat="1" ht="12.75">
      <c r="A255" s="9"/>
      <c r="B255" s="9"/>
      <c r="C255" s="9"/>
      <c r="D255" s="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s="7" customFormat="1" ht="12.75">
      <c r="A256" s="9"/>
      <c r="B256" s="9"/>
      <c r="C256" s="9"/>
      <c r="D256" s="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s="7" customFormat="1" ht="12.75">
      <c r="A257" s="9"/>
      <c r="B257" s="9"/>
      <c r="C257" s="9"/>
      <c r="D257" s="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s="7" customFormat="1" ht="12.75">
      <c r="A258" s="9"/>
      <c r="B258" s="9"/>
      <c r="C258" s="9"/>
      <c r="D258" s="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s="7" customFormat="1" ht="12.75">
      <c r="A259" s="9"/>
      <c r="B259" s="9"/>
      <c r="C259" s="9"/>
      <c r="D259" s="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1:29" s="7" customFormat="1" ht="12.75">
      <c r="A260" s="9"/>
      <c r="B260" s="9"/>
      <c r="C260" s="9"/>
      <c r="D260" s="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s="7" customFormat="1" ht="12.75">
      <c r="A261" s="9"/>
      <c r="B261" s="9"/>
      <c r="C261" s="9"/>
      <c r="D261" s="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s="7" customFormat="1" ht="12.75">
      <c r="A262" s="9"/>
      <c r="B262" s="9"/>
      <c r="C262" s="9"/>
      <c r="D262" s="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s="7" customFormat="1" ht="12.75">
      <c r="A263" s="9"/>
      <c r="B263" s="9"/>
      <c r="C263" s="9"/>
      <c r="D263" s="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s="7" customFormat="1" ht="12.75">
      <c r="A264" s="9"/>
      <c r="B264" s="9"/>
      <c r="C264" s="9"/>
      <c r="D264" s="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s="7" customFormat="1" ht="12.75">
      <c r="A265" s="9"/>
      <c r="B265" s="9"/>
      <c r="C265" s="9"/>
      <c r="D265" s="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s="7" customFormat="1" ht="12.75">
      <c r="A266" s="9"/>
      <c r="B266" s="9"/>
      <c r="C266" s="9"/>
      <c r="D266" s="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 s="7" customFormat="1" ht="12.75">
      <c r="A267" s="9"/>
      <c r="B267" s="9"/>
      <c r="C267" s="9"/>
      <c r="D267" s="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s="7" customFormat="1" ht="12.75">
      <c r="A268" s="9"/>
      <c r="B268" s="9"/>
      <c r="C268" s="9"/>
      <c r="D268" s="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s="7" customFormat="1" ht="12.75">
      <c r="A269" s="9"/>
      <c r="B269" s="9"/>
      <c r="C269" s="9"/>
      <c r="D269" s="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s="7" customFormat="1" ht="12.75">
      <c r="A270" s="9"/>
      <c r="B270" s="9"/>
      <c r="C270" s="9"/>
      <c r="D270" s="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 s="7" customFormat="1" ht="12.75">
      <c r="A271" s="9"/>
      <c r="B271" s="9"/>
      <c r="C271" s="9"/>
      <c r="D271" s="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s="7" customFormat="1" ht="12.75">
      <c r="A272" s="9"/>
      <c r="B272" s="9"/>
      <c r="C272" s="9"/>
      <c r="D272" s="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s="7" customFormat="1" ht="12.75">
      <c r="A273" s="9"/>
      <c r="B273" s="9"/>
      <c r="C273" s="9"/>
      <c r="D273" s="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 s="7" customFormat="1" ht="12.75">
      <c r="A274" s="9"/>
      <c r="B274" s="9"/>
      <c r="C274" s="9"/>
      <c r="D274" s="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1:29" s="7" customFormat="1" ht="12.75">
      <c r="A275" s="9"/>
      <c r="B275" s="9"/>
      <c r="C275" s="9"/>
      <c r="D275" s="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 s="7" customFormat="1" ht="12.75">
      <c r="A276" s="9"/>
      <c r="B276" s="9"/>
      <c r="C276" s="9"/>
      <c r="D276" s="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1:29" s="7" customFormat="1" ht="12.75">
      <c r="A277" s="9"/>
      <c r="B277" s="9"/>
      <c r="C277" s="9"/>
      <c r="D277" s="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s="7" customFormat="1" ht="12.75">
      <c r="A278" s="9"/>
      <c r="B278" s="9"/>
      <c r="C278" s="9"/>
      <c r="D278" s="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 s="7" customFormat="1" ht="12.75">
      <c r="A279" s="9"/>
      <c r="B279" s="9"/>
      <c r="C279" s="9"/>
      <c r="D279" s="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 s="7" customFormat="1" ht="12.75">
      <c r="A280" s="9"/>
      <c r="B280" s="9"/>
      <c r="C280" s="9"/>
      <c r="D280" s="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 s="7" customFormat="1" ht="12.75">
      <c r="A281" s="9"/>
      <c r="B281" s="9"/>
      <c r="C281" s="9"/>
      <c r="D281" s="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s="7" customFormat="1" ht="12.75">
      <c r="A282" s="9"/>
      <c r="B282" s="9"/>
      <c r="C282" s="9"/>
      <c r="D282" s="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 s="7" customFormat="1" ht="12.75">
      <c r="A283" s="9"/>
      <c r="B283" s="9"/>
      <c r="C283" s="9"/>
      <c r="D283" s="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s="7" customFormat="1" ht="12.75">
      <c r="A284" s="9"/>
      <c r="B284" s="9"/>
      <c r="C284" s="9"/>
      <c r="D284" s="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 s="7" customFormat="1" ht="12.75">
      <c r="A285" s="9"/>
      <c r="B285" s="9"/>
      <c r="C285" s="9"/>
      <c r="D285" s="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 s="7" customFormat="1" ht="12.75">
      <c r="A286" s="9"/>
      <c r="B286" s="9"/>
      <c r="C286" s="9"/>
      <c r="D286" s="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 s="7" customFormat="1" ht="12.75">
      <c r="A287" s="9"/>
      <c r="B287" s="9"/>
      <c r="C287" s="9"/>
      <c r="D287" s="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 s="7" customFormat="1" ht="12.75">
      <c r="A288" s="9"/>
      <c r="B288" s="9"/>
      <c r="C288" s="9"/>
      <c r="D288" s="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 s="7" customFormat="1" ht="12.75">
      <c r="A289" s="9"/>
      <c r="B289" s="9"/>
      <c r="C289" s="9"/>
      <c r="D289" s="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 s="7" customFormat="1" ht="12.75">
      <c r="A290" s="9"/>
      <c r="B290" s="9"/>
      <c r="C290" s="9"/>
      <c r="D290" s="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 s="7" customFormat="1" ht="12.75">
      <c r="A291" s="9"/>
      <c r="B291" s="9"/>
      <c r="C291" s="9"/>
      <c r="D291" s="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9" s="7" customFormat="1" ht="12.75">
      <c r="A292" s="9"/>
      <c r="B292" s="9"/>
      <c r="C292" s="9"/>
      <c r="D292" s="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s="7" customFormat="1" ht="12.75">
      <c r="A293" s="9"/>
      <c r="B293" s="9"/>
      <c r="C293" s="9"/>
      <c r="D293" s="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9" s="7" customFormat="1" ht="12.75">
      <c r="A294" s="9"/>
      <c r="B294" s="9"/>
      <c r="C294" s="9"/>
      <c r="D294" s="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 s="7" customFormat="1" ht="12.75">
      <c r="A295" s="9"/>
      <c r="B295" s="9"/>
      <c r="C295" s="9"/>
      <c r="D295" s="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s="7" customFormat="1" ht="12.75">
      <c r="A296" s="9"/>
      <c r="B296" s="9"/>
      <c r="C296" s="9"/>
      <c r="D296" s="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 s="7" customFormat="1" ht="12.75">
      <c r="A297" s="9"/>
      <c r="B297" s="9"/>
      <c r="C297" s="9"/>
      <c r="D297" s="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 s="7" customFormat="1" ht="12.75">
      <c r="A298" s="9"/>
      <c r="B298" s="9"/>
      <c r="C298" s="9"/>
      <c r="D298" s="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 s="7" customFormat="1" ht="12.75">
      <c r="A299" s="9"/>
      <c r="B299" s="9"/>
      <c r="C299" s="9"/>
      <c r="D299" s="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 s="7" customFormat="1" ht="12.75">
      <c r="A300" s="9"/>
      <c r="B300" s="9"/>
      <c r="C300" s="9"/>
      <c r="D300" s="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9" s="7" customFormat="1" ht="12.75">
      <c r="A301" s="9"/>
      <c r="B301" s="9"/>
      <c r="C301" s="9"/>
      <c r="D301" s="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1:29" s="7" customFormat="1" ht="12.75">
      <c r="A302" s="9"/>
      <c r="B302" s="9"/>
      <c r="C302" s="9"/>
      <c r="D302" s="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 s="7" customFormat="1" ht="12.75">
      <c r="A303" s="9"/>
      <c r="B303" s="9"/>
      <c r="C303" s="9"/>
      <c r="D303" s="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s="7" customFormat="1" ht="12.75">
      <c r="A304" s="9"/>
      <c r="B304" s="9"/>
      <c r="C304" s="9"/>
      <c r="D304" s="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 s="7" customFormat="1" ht="12.75">
      <c r="A305" s="9"/>
      <c r="B305" s="9"/>
      <c r="C305" s="9"/>
      <c r="D305" s="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1:29" s="7" customFormat="1" ht="12.75">
      <c r="A306" s="9"/>
      <c r="B306" s="9"/>
      <c r="C306" s="9"/>
      <c r="D306" s="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9" s="7" customFormat="1" ht="12.75">
      <c r="A307" s="9"/>
      <c r="B307" s="9"/>
      <c r="C307" s="9"/>
      <c r="D307" s="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1:29" s="7" customFormat="1" ht="12.75">
      <c r="A308" s="9"/>
      <c r="B308" s="9"/>
      <c r="C308" s="9"/>
      <c r="D308" s="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9" s="7" customFormat="1" ht="12.75">
      <c r="A309" s="9"/>
      <c r="B309" s="9"/>
      <c r="C309" s="9"/>
      <c r="D309" s="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1:29" s="7" customFormat="1" ht="12.75">
      <c r="A310" s="9"/>
      <c r="B310" s="9"/>
      <c r="C310" s="9"/>
      <c r="D310" s="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 s="7" customFormat="1" ht="12.75">
      <c r="A311" s="9"/>
      <c r="B311" s="9"/>
      <c r="C311" s="9"/>
      <c r="D311" s="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 s="7" customFormat="1" ht="12.75">
      <c r="A312" s="9"/>
      <c r="B312" s="9"/>
      <c r="C312" s="9"/>
      <c r="D312" s="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 s="7" customFormat="1" ht="12.75">
      <c r="A313" s="9"/>
      <c r="B313" s="9"/>
      <c r="C313" s="9"/>
      <c r="D313" s="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 s="7" customFormat="1" ht="12.75">
      <c r="A314" s="9"/>
      <c r="B314" s="9"/>
      <c r="C314" s="9"/>
      <c r="D314" s="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9" s="7" customFormat="1" ht="12.75">
      <c r="A315" s="9"/>
      <c r="B315" s="9"/>
      <c r="C315" s="9"/>
      <c r="D315" s="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1:29" s="7" customFormat="1" ht="12.75">
      <c r="A316" s="9"/>
      <c r="B316" s="9"/>
      <c r="C316" s="9"/>
      <c r="D316" s="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 s="7" customFormat="1" ht="12.75">
      <c r="A317" s="9"/>
      <c r="B317" s="9"/>
      <c r="C317" s="9"/>
      <c r="D317" s="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 s="7" customFormat="1" ht="12.75">
      <c r="A318" s="9"/>
      <c r="B318" s="9"/>
      <c r="C318" s="9"/>
      <c r="D318" s="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s="7" customFormat="1" ht="12.75">
      <c r="A319" s="9"/>
      <c r="B319" s="9"/>
      <c r="C319" s="9"/>
      <c r="D319" s="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 s="7" customFormat="1" ht="12.75">
      <c r="A320" s="9"/>
      <c r="B320" s="9"/>
      <c r="C320" s="9"/>
      <c r="D320" s="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 s="7" customFormat="1" ht="12.75">
      <c r="A321" s="9"/>
      <c r="B321" s="9"/>
      <c r="C321" s="9"/>
      <c r="D321" s="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 s="7" customFormat="1" ht="12.75">
      <c r="A322" s="9"/>
      <c r="B322" s="9"/>
      <c r="C322" s="9"/>
      <c r="D322" s="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s="7" customFormat="1" ht="12.75">
      <c r="A323" s="9"/>
      <c r="B323" s="9"/>
      <c r="C323" s="9"/>
      <c r="D323" s="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s="7" customFormat="1" ht="12.75">
      <c r="A324" s="9"/>
      <c r="B324" s="9"/>
      <c r="C324" s="9"/>
      <c r="D324" s="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 s="7" customFormat="1" ht="12.75">
      <c r="A325" s="9"/>
      <c r="B325" s="9"/>
      <c r="C325" s="9"/>
      <c r="D325" s="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s="7" customFormat="1" ht="12.75">
      <c r="A326" s="9"/>
      <c r="B326" s="9"/>
      <c r="C326" s="9"/>
      <c r="D326" s="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 s="7" customFormat="1" ht="12.75">
      <c r="A327" s="9"/>
      <c r="B327" s="9"/>
      <c r="C327" s="9"/>
      <c r="D327" s="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 s="7" customFormat="1" ht="12.75">
      <c r="A328" s="9"/>
      <c r="B328" s="9"/>
      <c r="C328" s="9"/>
      <c r="D328" s="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 s="7" customFormat="1" ht="12.75">
      <c r="A329" s="9"/>
      <c r="B329" s="9"/>
      <c r="C329" s="9"/>
      <c r="D329" s="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 s="7" customFormat="1" ht="12.75">
      <c r="A330" s="9"/>
      <c r="B330" s="9"/>
      <c r="C330" s="9"/>
      <c r="D330" s="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 s="7" customFormat="1" ht="12.75">
      <c r="A331" s="9"/>
      <c r="B331" s="9"/>
      <c r="C331" s="9"/>
      <c r="D331" s="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 s="7" customFormat="1" ht="12.75">
      <c r="A332" s="9"/>
      <c r="B332" s="9"/>
      <c r="C332" s="9"/>
      <c r="D332" s="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 s="7" customFormat="1" ht="12.75">
      <c r="A333" s="9"/>
      <c r="B333" s="9"/>
      <c r="C333" s="9"/>
      <c r="D333" s="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s="7" customFormat="1" ht="12.75">
      <c r="A334" s="9"/>
      <c r="B334" s="9"/>
      <c r="C334" s="9"/>
      <c r="D334" s="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s="7" customFormat="1" ht="12.75">
      <c r="A335" s="9"/>
      <c r="B335" s="9"/>
      <c r="C335" s="9"/>
      <c r="D335" s="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 s="7" customFormat="1" ht="12.75">
      <c r="A336" s="9"/>
      <c r="B336" s="9"/>
      <c r="C336" s="9"/>
      <c r="D336" s="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 s="7" customFormat="1" ht="12.75">
      <c r="A337" s="9"/>
      <c r="B337" s="9"/>
      <c r="C337" s="9"/>
      <c r="D337" s="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 s="7" customFormat="1" ht="12.75">
      <c r="A338" s="9"/>
      <c r="B338" s="9"/>
      <c r="C338" s="9"/>
      <c r="D338" s="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 s="7" customFormat="1" ht="12.75">
      <c r="A339" s="9"/>
      <c r="B339" s="9"/>
      <c r="C339" s="9"/>
      <c r="D339" s="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 s="7" customFormat="1" ht="12.75">
      <c r="A340" s="9"/>
      <c r="B340" s="9"/>
      <c r="C340" s="9"/>
      <c r="D340" s="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 s="7" customFormat="1" ht="12.75">
      <c r="A341" s="9"/>
      <c r="B341" s="9"/>
      <c r="C341" s="9"/>
      <c r="D341" s="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 s="7" customFormat="1" ht="12.75">
      <c r="A342" s="9"/>
      <c r="B342" s="9"/>
      <c r="C342" s="9"/>
      <c r="D342" s="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 s="7" customFormat="1" ht="12.75">
      <c r="A343" s="9"/>
      <c r="B343" s="9"/>
      <c r="C343" s="9"/>
      <c r="D343" s="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 s="7" customFormat="1" ht="12.75">
      <c r="A344" s="9"/>
      <c r="B344" s="9"/>
      <c r="C344" s="9"/>
      <c r="D344" s="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 s="7" customFormat="1" ht="12.75">
      <c r="A345" s="9"/>
      <c r="B345" s="9"/>
      <c r="C345" s="9"/>
      <c r="D345" s="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 s="7" customFormat="1" ht="12.75">
      <c r="A346" s="9"/>
      <c r="B346" s="9"/>
      <c r="C346" s="9"/>
      <c r="D346" s="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 s="7" customFormat="1" ht="12.75">
      <c r="A347" s="9"/>
      <c r="B347" s="9"/>
      <c r="C347" s="9"/>
      <c r="D347" s="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 s="7" customFormat="1" ht="12.75">
      <c r="A348" s="9"/>
      <c r="B348" s="9"/>
      <c r="C348" s="9"/>
      <c r="D348" s="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 s="7" customFormat="1" ht="12.75">
      <c r="A349" s="9"/>
      <c r="B349" s="9"/>
      <c r="C349" s="9"/>
      <c r="D349" s="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 s="7" customFormat="1" ht="12.75">
      <c r="A350" s="9"/>
      <c r="B350" s="9"/>
      <c r="C350" s="9"/>
      <c r="D350" s="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 s="7" customFormat="1" ht="12.75">
      <c r="A351" s="9"/>
      <c r="B351" s="9"/>
      <c r="C351" s="9"/>
      <c r="D351" s="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 s="7" customFormat="1" ht="12.75">
      <c r="A352" s="9"/>
      <c r="B352" s="9"/>
      <c r="C352" s="9"/>
      <c r="D352" s="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 s="7" customFormat="1" ht="12.75">
      <c r="A353" s="9"/>
      <c r="B353" s="9"/>
      <c r="C353" s="9"/>
      <c r="D353" s="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 s="7" customFormat="1" ht="12.75">
      <c r="A354" s="9"/>
      <c r="B354" s="9"/>
      <c r="C354" s="9"/>
      <c r="D354" s="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 s="7" customFormat="1" ht="12.75">
      <c r="A355" s="9"/>
      <c r="B355" s="9"/>
      <c r="C355" s="9"/>
      <c r="D355" s="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 s="7" customFormat="1" ht="12.75">
      <c r="A356" s="9"/>
      <c r="B356" s="9"/>
      <c r="C356" s="9"/>
      <c r="D356" s="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 s="7" customFormat="1" ht="12.75">
      <c r="A357" s="9"/>
      <c r="B357" s="9"/>
      <c r="C357" s="9"/>
      <c r="D357" s="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 s="7" customFormat="1" ht="12.75">
      <c r="A358" s="9"/>
      <c r="B358" s="9"/>
      <c r="C358" s="9"/>
      <c r="D358" s="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 s="7" customFormat="1" ht="12.75">
      <c r="A359" s="9"/>
      <c r="B359" s="9"/>
      <c r="C359" s="9"/>
      <c r="D359" s="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 s="7" customFormat="1" ht="12.75">
      <c r="A360" s="9"/>
      <c r="B360" s="9"/>
      <c r="C360" s="9"/>
      <c r="D360" s="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 s="7" customFormat="1" ht="12.75">
      <c r="A361" s="9"/>
      <c r="B361" s="9"/>
      <c r="C361" s="9"/>
      <c r="D361" s="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 s="7" customFormat="1" ht="12.75">
      <c r="A362" s="9"/>
      <c r="B362" s="9"/>
      <c r="C362" s="9"/>
      <c r="D362" s="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 s="7" customFormat="1" ht="12.75">
      <c r="A363" s="9"/>
      <c r="B363" s="9"/>
      <c r="C363" s="9"/>
      <c r="D363" s="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 s="7" customFormat="1" ht="12.75">
      <c r="A364" s="9"/>
      <c r="B364" s="9"/>
      <c r="C364" s="9"/>
      <c r="D364" s="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 s="7" customFormat="1" ht="12.75">
      <c r="A365" s="9"/>
      <c r="B365" s="9"/>
      <c r="C365" s="9"/>
      <c r="D365" s="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 s="7" customFormat="1" ht="12.75">
      <c r="A366" s="9"/>
      <c r="B366" s="9"/>
      <c r="C366" s="9"/>
      <c r="D366" s="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 s="7" customFormat="1" ht="12.75">
      <c r="A367" s="9"/>
      <c r="B367" s="9"/>
      <c r="C367" s="9"/>
      <c r="D367" s="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 s="7" customFormat="1" ht="12.75">
      <c r="A368" s="9"/>
      <c r="B368" s="9"/>
      <c r="C368" s="9"/>
      <c r="D368" s="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 s="7" customFormat="1" ht="12.75">
      <c r="A369" s="9"/>
      <c r="B369" s="9"/>
      <c r="C369" s="9"/>
      <c r="D369" s="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 s="7" customFormat="1" ht="12.75">
      <c r="A370" s="9"/>
      <c r="B370" s="9"/>
      <c r="C370" s="9"/>
      <c r="D370" s="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 s="7" customFormat="1" ht="12.75">
      <c r="A371" s="9"/>
      <c r="B371" s="9"/>
      <c r="C371" s="9"/>
      <c r="D371" s="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 s="7" customFormat="1" ht="12.75">
      <c r="A372" s="9"/>
      <c r="B372" s="9"/>
      <c r="C372" s="9"/>
      <c r="D372" s="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 s="7" customFormat="1" ht="12.75">
      <c r="A373" s="9"/>
      <c r="B373" s="9"/>
      <c r="C373" s="9"/>
      <c r="D373" s="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 s="7" customFormat="1" ht="12.75">
      <c r="A374" s="9"/>
      <c r="B374" s="9"/>
      <c r="C374" s="9"/>
      <c r="D374" s="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 s="7" customFormat="1" ht="12.75">
      <c r="A375" s="9"/>
      <c r="B375" s="9"/>
      <c r="C375" s="9"/>
      <c r="D375" s="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 s="7" customFormat="1" ht="12.75">
      <c r="A376" s="9"/>
      <c r="B376" s="9"/>
      <c r="C376" s="9"/>
      <c r="D376" s="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 s="7" customFormat="1" ht="12.75">
      <c r="A377" s="9"/>
      <c r="B377" s="9"/>
      <c r="C377" s="9"/>
      <c r="D377" s="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 s="7" customFormat="1" ht="12.75">
      <c r="A378" s="9"/>
      <c r="B378" s="9"/>
      <c r="C378" s="9"/>
      <c r="D378" s="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 s="7" customFormat="1" ht="12.75">
      <c r="A379" s="9"/>
      <c r="B379" s="9"/>
      <c r="C379" s="9"/>
      <c r="D379" s="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 s="7" customFormat="1" ht="12.75">
      <c r="A380" s="9"/>
      <c r="B380" s="9"/>
      <c r="C380" s="9"/>
      <c r="D380" s="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 s="7" customFormat="1" ht="12.75">
      <c r="A381" s="9"/>
      <c r="B381" s="9"/>
      <c r="C381" s="9"/>
      <c r="D381" s="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 s="7" customFormat="1" ht="12.75">
      <c r="A382" s="9"/>
      <c r="B382" s="9"/>
      <c r="C382" s="9"/>
      <c r="D382" s="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 s="7" customFormat="1" ht="12.75">
      <c r="A383" s="9"/>
      <c r="B383" s="9"/>
      <c r="C383" s="9"/>
      <c r="D383" s="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 s="7" customFormat="1" ht="12.75">
      <c r="A384" s="9"/>
      <c r="B384" s="9"/>
      <c r="C384" s="9"/>
      <c r="D384" s="9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 s="7" customFormat="1" ht="12.75">
      <c r="A385" s="9"/>
      <c r="B385" s="9"/>
      <c r="C385" s="9"/>
      <c r="D385" s="9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 s="7" customFormat="1" ht="12.75">
      <c r="A386" s="9"/>
      <c r="B386" s="9"/>
      <c r="C386" s="9"/>
      <c r="D386" s="9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 s="7" customFormat="1" ht="12.75">
      <c r="A387" s="9"/>
      <c r="B387" s="9"/>
      <c r="C387" s="9"/>
      <c r="D387" s="9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 s="7" customFormat="1" ht="12.75">
      <c r="A388" s="9"/>
      <c r="B388" s="9"/>
      <c r="C388" s="9"/>
      <c r="D388" s="9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 s="7" customFormat="1" ht="12.75">
      <c r="A389" s="9"/>
      <c r="B389" s="9"/>
      <c r="C389" s="9"/>
      <c r="D389" s="9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 s="7" customFormat="1" ht="12.75">
      <c r="A390" s="9"/>
      <c r="B390" s="9"/>
      <c r="C390" s="9"/>
      <c r="D390" s="9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 s="7" customFormat="1" ht="12.75">
      <c r="A391" s="9"/>
      <c r="B391" s="9"/>
      <c r="C391" s="9"/>
      <c r="D391" s="9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 s="7" customFormat="1" ht="12.75">
      <c r="A392" s="9"/>
      <c r="B392" s="9"/>
      <c r="C392" s="9"/>
      <c r="D392" s="9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 s="7" customFormat="1" ht="12.75">
      <c r="A393" s="9"/>
      <c r="B393" s="9"/>
      <c r="C393" s="9"/>
      <c r="D393" s="9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 s="7" customFormat="1" ht="12.75">
      <c r="A394" s="9"/>
      <c r="B394" s="9"/>
      <c r="C394" s="9"/>
      <c r="D394" s="9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 s="7" customFormat="1" ht="12.75">
      <c r="A395" s="9"/>
      <c r="B395" s="9"/>
      <c r="C395" s="9"/>
      <c r="D395" s="9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 s="7" customFormat="1" ht="12.75">
      <c r="A396" s="9"/>
      <c r="B396" s="9"/>
      <c r="C396" s="9"/>
      <c r="D396" s="9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 s="7" customFormat="1" ht="12.75">
      <c r="A397" s="9"/>
      <c r="B397" s="9"/>
      <c r="C397" s="9"/>
      <c r="D397" s="9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 s="7" customFormat="1" ht="12.75">
      <c r="A398" s="9"/>
      <c r="B398" s="9"/>
      <c r="C398" s="9"/>
      <c r="D398" s="9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 s="7" customFormat="1" ht="12.75">
      <c r="A399" s="9"/>
      <c r="B399" s="9"/>
      <c r="C399" s="9"/>
      <c r="D399" s="9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 s="7" customFormat="1" ht="12.75">
      <c r="A400" s="9"/>
      <c r="B400" s="9"/>
      <c r="C400" s="9"/>
      <c r="D400" s="9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 s="7" customFormat="1" ht="12.75">
      <c r="A401" s="9"/>
      <c r="B401" s="9"/>
      <c r="C401" s="9"/>
      <c r="D401" s="9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 s="7" customFormat="1" ht="12.75">
      <c r="A402" s="9"/>
      <c r="B402" s="9"/>
      <c r="C402" s="9"/>
      <c r="D402" s="9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 s="7" customFormat="1" ht="12.75">
      <c r="A403" s="9"/>
      <c r="B403" s="9"/>
      <c r="C403" s="9"/>
      <c r="D403" s="9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 s="7" customFormat="1" ht="12.75">
      <c r="A404" s="9"/>
      <c r="B404" s="9"/>
      <c r="C404" s="9"/>
      <c r="D404" s="9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 s="7" customFormat="1" ht="12.75">
      <c r="A405" s="9"/>
      <c r="B405" s="9"/>
      <c r="C405" s="9"/>
      <c r="D405" s="9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 s="7" customFormat="1" ht="12.75">
      <c r="A406" s="9"/>
      <c r="B406" s="9"/>
      <c r="C406" s="9"/>
      <c r="D406" s="9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 s="7" customFormat="1" ht="12.75">
      <c r="A407" s="9"/>
      <c r="B407" s="9"/>
      <c r="C407" s="9"/>
      <c r="D407" s="9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 s="7" customFormat="1" ht="12.75">
      <c r="A408" s="9"/>
      <c r="B408" s="9"/>
      <c r="C408" s="9"/>
      <c r="D408" s="9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 s="7" customFormat="1" ht="12.75">
      <c r="A409" s="9"/>
      <c r="B409" s="9"/>
      <c r="C409" s="9"/>
      <c r="D409" s="9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 s="7" customFormat="1" ht="12.75">
      <c r="A410" s="9"/>
      <c r="B410" s="9"/>
      <c r="C410" s="9"/>
      <c r="D410" s="9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 s="7" customFormat="1" ht="12.75">
      <c r="A411" s="9"/>
      <c r="B411" s="9"/>
      <c r="C411" s="9"/>
      <c r="D411" s="9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 s="7" customFormat="1" ht="12.75">
      <c r="A412" s="9"/>
      <c r="B412" s="9"/>
      <c r="C412" s="9"/>
      <c r="D412" s="9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 s="7" customFormat="1" ht="12.75">
      <c r="A413" s="9"/>
      <c r="B413" s="9"/>
      <c r="C413" s="9"/>
      <c r="D413" s="9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 s="7" customFormat="1" ht="12.75">
      <c r="A414" s="9"/>
      <c r="B414" s="9"/>
      <c r="C414" s="9"/>
      <c r="D414" s="9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 s="7" customFormat="1" ht="12.75">
      <c r="A415" s="9"/>
      <c r="B415" s="9"/>
      <c r="C415" s="9"/>
      <c r="D415" s="9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 s="7" customFormat="1" ht="12.75">
      <c r="A416" s="9"/>
      <c r="B416" s="9"/>
      <c r="C416" s="9"/>
      <c r="D416" s="9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 s="7" customFormat="1" ht="12.75">
      <c r="A417" s="9"/>
      <c r="B417" s="9"/>
      <c r="C417" s="9"/>
      <c r="D417" s="9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 s="7" customFormat="1" ht="12.75">
      <c r="A418" s="9"/>
      <c r="B418" s="9"/>
      <c r="C418" s="9"/>
      <c r="D418" s="9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 s="7" customFormat="1" ht="12.75">
      <c r="A419" s="9"/>
      <c r="B419" s="9"/>
      <c r="C419" s="9"/>
      <c r="D419" s="9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 s="7" customFormat="1" ht="12.75">
      <c r="A420" s="9"/>
      <c r="B420" s="9"/>
      <c r="C420" s="9"/>
      <c r="D420" s="9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 s="7" customFormat="1" ht="12.75">
      <c r="A421" s="9"/>
      <c r="B421" s="9"/>
      <c r="C421" s="9"/>
      <c r="D421" s="9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 s="7" customFormat="1" ht="12.75">
      <c r="A422" s="9"/>
      <c r="B422" s="9"/>
      <c r="C422" s="9"/>
      <c r="D422" s="9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 s="7" customFormat="1" ht="12.75">
      <c r="A423" s="9"/>
      <c r="B423" s="9"/>
      <c r="C423" s="9"/>
      <c r="D423" s="9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 s="7" customFormat="1" ht="12.75">
      <c r="A424" s="9"/>
      <c r="B424" s="9"/>
      <c r="C424" s="9"/>
      <c r="D424" s="9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 s="7" customFormat="1" ht="12.75">
      <c r="A425" s="9"/>
      <c r="B425" s="9"/>
      <c r="C425" s="9"/>
      <c r="D425" s="9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 s="7" customFormat="1" ht="12.75">
      <c r="A426" s="9"/>
      <c r="B426" s="9"/>
      <c r="C426" s="9"/>
      <c r="D426" s="9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 s="7" customFormat="1" ht="12.75">
      <c r="A427" s="9"/>
      <c r="B427" s="9"/>
      <c r="C427" s="9"/>
      <c r="D427" s="9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 s="7" customFormat="1" ht="12.75">
      <c r="A428" s="9"/>
      <c r="B428" s="9"/>
      <c r="C428" s="9"/>
      <c r="D428" s="9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 s="7" customFormat="1" ht="12.75">
      <c r="A429" s="9"/>
      <c r="B429" s="9"/>
      <c r="C429" s="9"/>
      <c r="D429" s="9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 s="7" customFormat="1" ht="12.75">
      <c r="A430" s="9"/>
      <c r="B430" s="9"/>
      <c r="C430" s="9"/>
      <c r="D430" s="9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 s="7" customFormat="1" ht="12.75">
      <c r="A431" s="9"/>
      <c r="B431" s="9"/>
      <c r="C431" s="9"/>
      <c r="D431" s="9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 s="7" customFormat="1" ht="12.75">
      <c r="A432" s="9"/>
      <c r="B432" s="9"/>
      <c r="C432" s="9"/>
      <c r="D432" s="9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 s="7" customFormat="1" ht="12.75">
      <c r="A433" s="9"/>
      <c r="B433" s="9"/>
      <c r="C433" s="9"/>
      <c r="D433" s="9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 s="7" customFormat="1" ht="12.75">
      <c r="A434" s="9"/>
      <c r="B434" s="9"/>
      <c r="C434" s="9"/>
      <c r="D434" s="9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 s="7" customFormat="1" ht="12.75">
      <c r="A435" s="9"/>
      <c r="B435" s="9"/>
      <c r="C435" s="9"/>
      <c r="D435" s="9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 s="7" customFormat="1" ht="12.75">
      <c r="A436" s="9"/>
      <c r="B436" s="9"/>
      <c r="C436" s="9"/>
      <c r="D436" s="9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 s="7" customFormat="1" ht="12.75">
      <c r="A437" s="9"/>
      <c r="B437" s="9"/>
      <c r="C437" s="9"/>
      <c r="D437" s="9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 s="7" customFormat="1" ht="12.75">
      <c r="A438" s="9"/>
      <c r="B438" s="9"/>
      <c r="C438" s="9"/>
      <c r="D438" s="9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 s="7" customFormat="1" ht="12.75">
      <c r="A439" s="9"/>
      <c r="B439" s="9"/>
      <c r="C439" s="9"/>
      <c r="D439" s="9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 s="7" customFormat="1" ht="12.75">
      <c r="A440" s="9"/>
      <c r="B440" s="9"/>
      <c r="C440" s="9"/>
      <c r="D440" s="9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 s="7" customFormat="1" ht="12.75">
      <c r="A441" s="9"/>
      <c r="B441" s="9"/>
      <c r="C441" s="9"/>
      <c r="D441" s="9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 s="7" customFormat="1" ht="12.75">
      <c r="A442" s="9"/>
      <c r="B442" s="9"/>
      <c r="C442" s="9"/>
      <c r="D442" s="9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 s="7" customFormat="1" ht="12.75">
      <c r="A443" s="9"/>
      <c r="B443" s="9"/>
      <c r="C443" s="9"/>
      <c r="D443" s="9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 s="7" customFormat="1" ht="12.75">
      <c r="A444" s="9"/>
      <c r="B444" s="9"/>
      <c r="C444" s="9"/>
      <c r="D444" s="9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 s="7" customFormat="1" ht="12.75">
      <c r="A445" s="9"/>
      <c r="B445" s="9"/>
      <c r="C445" s="9"/>
      <c r="D445" s="9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 s="7" customFormat="1" ht="12.75">
      <c r="A446" s="9"/>
      <c r="B446" s="9"/>
      <c r="C446" s="9"/>
      <c r="D446" s="9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 s="7" customFormat="1" ht="12.75">
      <c r="A447" s="9"/>
      <c r="B447" s="9"/>
      <c r="C447" s="9"/>
      <c r="D447" s="9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 s="7" customFormat="1" ht="12.75">
      <c r="A448" s="9"/>
      <c r="B448" s="9"/>
      <c r="C448" s="9"/>
      <c r="D448" s="9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 s="7" customFormat="1" ht="12.75">
      <c r="A449" s="9"/>
      <c r="B449" s="9"/>
      <c r="C449" s="9"/>
      <c r="D449" s="9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 s="7" customFormat="1" ht="12.75">
      <c r="A450" s="9"/>
      <c r="B450" s="9"/>
      <c r="C450" s="9"/>
      <c r="D450" s="9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 s="7" customFormat="1" ht="12.75">
      <c r="A451" s="9"/>
      <c r="B451" s="9"/>
      <c r="C451" s="9"/>
      <c r="D451" s="9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9" s="7" customFormat="1" ht="12.75">
      <c r="A452" s="9"/>
      <c r="B452" s="9"/>
      <c r="C452" s="9"/>
      <c r="D452" s="9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1:29" s="7" customFormat="1" ht="12.75">
      <c r="A453" s="9"/>
      <c r="B453" s="9"/>
      <c r="C453" s="9"/>
      <c r="D453" s="9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1:29" s="7" customFormat="1" ht="12.75">
      <c r="A454" s="9"/>
      <c r="B454" s="9"/>
      <c r="C454" s="9"/>
      <c r="D454" s="9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9" s="7" customFormat="1" ht="12.75">
      <c r="A455" s="9"/>
      <c r="B455" s="9"/>
      <c r="C455" s="9"/>
      <c r="D455" s="9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29" s="7" customFormat="1" ht="12.75">
      <c r="A456" s="9"/>
      <c r="B456" s="9"/>
      <c r="C456" s="9"/>
      <c r="D456" s="9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29" s="7" customFormat="1" ht="12.75">
      <c r="A457" s="9"/>
      <c r="B457" s="9"/>
      <c r="C457" s="9"/>
      <c r="D457" s="9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29" s="7" customFormat="1" ht="12.75">
      <c r="A458" s="9"/>
      <c r="B458" s="9"/>
      <c r="C458" s="9"/>
      <c r="D458" s="9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</sheetData>
  <sheetProtection/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tomek</cp:lastModifiedBy>
  <cp:lastPrinted>2008-12-09T11:56:13Z</cp:lastPrinted>
  <dcterms:created xsi:type="dcterms:W3CDTF">2002-10-21T08:56:44Z</dcterms:created>
  <dcterms:modified xsi:type="dcterms:W3CDTF">2008-12-31T11:34:09Z</dcterms:modified>
  <cp:category/>
  <cp:version/>
  <cp:contentType/>
  <cp:contentStatus/>
</cp:coreProperties>
</file>