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zał. nr 2, s.1-2" sheetId="1" r:id="rId1"/>
    <sheet name="zał.nr 2 s.3-6" sheetId="2" r:id="rId2"/>
  </sheets>
  <definedNames>
    <definedName name="_xlnm.Print_Titles" localSheetId="0">'zał. nr 2, s.1-2'!$15:$15</definedName>
    <definedName name="_xlnm.Print_Titles" localSheetId="1">'zał.nr 2 s.3-6'!$2:$3</definedName>
  </definedNames>
  <calcPr fullCalcOnLoad="1"/>
</workbook>
</file>

<file path=xl/sharedStrings.xml><?xml version="1.0" encoding="utf-8"?>
<sst xmlns="http://schemas.openxmlformats.org/spreadsheetml/2006/main" count="184" uniqueCount="78">
  <si>
    <t>dział</t>
  </si>
  <si>
    <t>rozdział</t>
  </si>
  <si>
    <t>§</t>
  </si>
  <si>
    <t>nazwa</t>
  </si>
  <si>
    <t>pozostała działalność</t>
  </si>
  <si>
    <t>750</t>
  </si>
  <si>
    <t xml:space="preserve">Administracja publiczna </t>
  </si>
  <si>
    <t>urzędy wojewódzkie</t>
  </si>
  <si>
    <t>ośrodki pomocy społecznej</t>
  </si>
  <si>
    <t>razem</t>
  </si>
  <si>
    <t>zakup usług pozostałych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</si>
  <si>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</si>
  <si>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</si>
  <si>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</si>
  <si>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</si>
  <si>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</si>
  <si>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podróże służbowe krajowe</t>
  </si>
  <si>
    <t xml:space="preserve">zakup materiałów i wyposażenia </t>
  </si>
  <si>
    <t>różne opłaty i składki</t>
  </si>
  <si>
    <t>świadczenia społeczne</t>
  </si>
  <si>
    <t>składki na ubezpieczenia zdrowotne</t>
  </si>
  <si>
    <t>plan</t>
  </si>
  <si>
    <t>852</t>
  </si>
  <si>
    <t>85214</t>
  </si>
  <si>
    <t>85219</t>
  </si>
  <si>
    <t>2010</t>
  </si>
  <si>
    <t>składki na ubezpieczenie zdrowotne opłacane za osoby pobierające niektóre świadczenia z pomocy społecznej oraz niektóre świadczenia rodzinne</t>
  </si>
  <si>
    <t xml:space="preserve">Pomoc społeczna </t>
  </si>
  <si>
    <t>wynagrodzenia bezosobowe</t>
  </si>
  <si>
    <t>świadczenia rodzinne oraz składki na ubezpieczenia emerytalne i rentowe z ubezpieczenia społecznego</t>
  </si>
  <si>
    <t>dotacje celowe otrzymane 
z budżetu państwa na realizację własnych zadań bieżących gmin (związków gmin)</t>
  </si>
  <si>
    <t xml:space="preserve">zasiłki i pomoc w naturze oraz składki na ubezpieczenia emerytalne i rentowe </t>
  </si>
  <si>
    <t>wydatki osobowe niezaliczone do wynagrodzeń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</si>
  <si>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</si>
  <si>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</si>
  <si>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dotacje celowe otrzymane z budżetu państwa na realizację zadań bieżących z zakresu administracji rządowej oraz innych zadań zleconych gminie(zwiazkom gmin) ustawami</t>
  </si>
  <si>
    <t>zasiłki i pomoc w naturze oraz składki na ubezpieczenia emerytalne i rentowe</t>
  </si>
  <si>
    <t>świadczenia rodzinne, zaliczka alimentacyjna oraz składki na ubezpieczenia emerytalne i rentowe z ubezpieczenia społecznego</t>
  </si>
  <si>
    <t>własne</t>
  </si>
  <si>
    <t>zlecone</t>
  </si>
  <si>
    <t>plan wydatków na zadania:</t>
  </si>
  <si>
    <t>0690</t>
  </si>
  <si>
    <t>wpływy z różnych opłat</t>
  </si>
  <si>
    <t>Suma:</t>
  </si>
  <si>
    <t>Oświata i wychowanie</t>
  </si>
  <si>
    <t xml:space="preserve">Burmistrza Trzcianki </t>
  </si>
  <si>
    <t>Załącznik Nr 2</t>
  </si>
  <si>
    <t>III. Plan finansowy wydatków na 2009 rok w ramach przyznanych dotacji celowych na wykonywane zadania własne i zlecone</t>
  </si>
  <si>
    <t>Plan finansowy zadań z zakresu administracji rządowej oraz innych zadań zleconych na rok 2009</t>
  </si>
  <si>
    <t>I. Plan dochodów związanych z realizacją zadań z zakresu administracji rządowej na 2009 rok</t>
  </si>
  <si>
    <t>II. Plan dotacji celowych na wykonywane zadania na 2009 rok</t>
  </si>
  <si>
    <t>zmiany</t>
  </si>
  <si>
    <t>plan po zmianach</t>
  </si>
  <si>
    <t>Edukacyjna opieka wychowawcza</t>
  </si>
  <si>
    <t>pomoc materialna dla uczniów</t>
  </si>
  <si>
    <t>do Zarządzenia Nr 38/09</t>
  </si>
  <si>
    <t>z dnia 27 marca 2009 r.</t>
  </si>
  <si>
    <t>zmiany I kwartał 2009 r.</t>
  </si>
  <si>
    <t>pozostałe odsetki</t>
  </si>
  <si>
    <t>zakup materiałów papierniczych do sprzętu drukarskiego i urządzeń kserograficznych</t>
  </si>
  <si>
    <t>zakup akcesoriów komputerowych, w tym programów i licencji</t>
  </si>
  <si>
    <t>nzawa</t>
  </si>
  <si>
    <t>zmiany II kwartał 2009 r.</t>
  </si>
  <si>
    <t>010</t>
  </si>
  <si>
    <t>01095</t>
  </si>
  <si>
    <t>Rolnictwo i łowiectwo</t>
  </si>
  <si>
    <t xml:space="preserve">plan </t>
  </si>
  <si>
    <t>do Zarządzenia Nr 92/09</t>
  </si>
  <si>
    <t>z dnia 30 czerwca 2009 r.</t>
  </si>
  <si>
    <t>Rolinictwo i łowiectwo</t>
  </si>
  <si>
    <t>do Zarządzenia Nr 128/09</t>
  </si>
  <si>
    <t>z dnia 30 września 2009 r.</t>
  </si>
  <si>
    <t>zmiany III kwartał 2009 r.</t>
  </si>
  <si>
    <t>szkoły podstawowe</t>
  </si>
  <si>
    <t>Pomoc społeczna</t>
  </si>
  <si>
    <t>0970</t>
  </si>
  <si>
    <t>wpływy z róznych dochodów</t>
  </si>
  <si>
    <t>świadczenia rodzinne, świadczenia z funduszu alimentacyjnego oraz składki na ubezpieczenia emerytalne i rentowe z ubezpieczenia społecznego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</si>
</sst>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44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64" fontId="3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/>
    </xf>
    <xf numFmtId="164" fontId="3" fillId="33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3" fillId="33" borderId="11" xfId="0" applyFont="1" applyFill="1" applyBorder="1" applyAlignment="1" quotePrefix="1">
      <alignment horizontal="center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164" fontId="3" fillId="33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4" fontId="6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 inden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 indent="1"/>
    </xf>
    <xf numFmtId="4" fontId="6" fillId="33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64" fontId="2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 indent="1"/>
    </xf>
    <xf numFmtId="164" fontId="2" fillId="33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R40" sqref="R40"/>
    </sheetView>
  </sheetViews>
  <sheetFormatPr defaultColWidth="9.00390625" defaultRowHeight="12.75"/>
  <cols>
    <col min="1" max="1" width="6.75390625" style="1" customWidth="1"/>
    <col min="2" max="2" width="7.25390625" style="1" bestFit="1" customWidth="1"/>
    <col min="3" max="3" width="5.00390625" style="1" bestFit="1" customWidth="1"/>
    <col min="4" max="4" width="36.125" style="1" customWidth="1"/>
    <col min="5" max="5" width="0.12890625" style="1" hidden="1" customWidth="1"/>
    <col min="6" max="6" width="11.75390625" style="1" hidden="1" customWidth="1"/>
    <col min="7" max="7" width="12.375" style="1" hidden="1" customWidth="1"/>
    <col min="8" max="8" width="11.75390625" style="1" hidden="1" customWidth="1"/>
    <col min="9" max="9" width="12.00390625" style="1" customWidth="1"/>
    <col min="10" max="10" width="11.75390625" style="1" bestFit="1" customWidth="1"/>
    <col min="11" max="11" width="12.75390625" style="1" bestFit="1" customWidth="1"/>
  </cols>
  <sheetData>
    <row r="1" spans="5:11" ht="12.75">
      <c r="E1" s="3"/>
      <c r="F1" s="3" t="s">
        <v>46</v>
      </c>
      <c r="G1" s="3"/>
      <c r="H1" s="3" t="s">
        <v>46</v>
      </c>
      <c r="I1" s="3"/>
      <c r="J1" s="3" t="s">
        <v>46</v>
      </c>
      <c r="K1" s="3"/>
    </row>
    <row r="2" spans="5:11" ht="12.75">
      <c r="E2" s="3"/>
      <c r="F2" s="3" t="s">
        <v>55</v>
      </c>
      <c r="G2" s="3"/>
      <c r="H2" s="3" t="s">
        <v>67</v>
      </c>
      <c r="I2" s="3"/>
      <c r="J2" s="3" t="s">
        <v>70</v>
      </c>
      <c r="K2" s="3"/>
    </row>
    <row r="3" spans="5:11" ht="12.75">
      <c r="E3" s="3"/>
      <c r="F3" s="3" t="s">
        <v>45</v>
      </c>
      <c r="G3" s="3"/>
      <c r="H3" s="3" t="s">
        <v>45</v>
      </c>
      <c r="I3" s="3"/>
      <c r="J3" s="3" t="s">
        <v>45</v>
      </c>
      <c r="K3" s="3"/>
    </row>
    <row r="4" spans="1:11" ht="12.75">
      <c r="A4" s="12"/>
      <c r="B4" s="12"/>
      <c r="C4" s="12"/>
      <c r="D4" s="12"/>
      <c r="E4" s="13"/>
      <c r="F4" s="13" t="s">
        <v>56</v>
      </c>
      <c r="G4" s="13"/>
      <c r="H4" s="13" t="s">
        <v>68</v>
      </c>
      <c r="I4" s="13"/>
      <c r="J4" s="13" t="s">
        <v>71</v>
      </c>
      <c r="K4" s="13"/>
    </row>
    <row r="5" spans="1:11" ht="33" customHeight="1">
      <c r="A5" s="88" t="s">
        <v>48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ht="33.75" customHeight="1">
      <c r="A6" s="89" t="s">
        <v>49</v>
      </c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1" ht="25.5" customHeight="1">
      <c r="A7" s="14" t="s">
        <v>0</v>
      </c>
      <c r="B7" s="14" t="s">
        <v>1</v>
      </c>
      <c r="C7" s="35" t="s">
        <v>2</v>
      </c>
      <c r="D7" s="14" t="s">
        <v>3</v>
      </c>
      <c r="E7" s="39" t="s">
        <v>21</v>
      </c>
      <c r="F7" s="39" t="s">
        <v>51</v>
      </c>
      <c r="G7" s="39" t="s">
        <v>66</v>
      </c>
      <c r="H7" s="39" t="s">
        <v>51</v>
      </c>
      <c r="I7" s="39" t="s">
        <v>66</v>
      </c>
      <c r="J7" s="39" t="s">
        <v>51</v>
      </c>
      <c r="K7" s="39" t="s">
        <v>52</v>
      </c>
    </row>
    <row r="8" spans="1:11" ht="14.25" customHeight="1">
      <c r="A8" s="5" t="s">
        <v>5</v>
      </c>
      <c r="B8" s="4"/>
      <c r="C8" s="11"/>
      <c r="D8" s="7" t="s">
        <v>6</v>
      </c>
      <c r="E8" s="16">
        <f aca="true" t="shared" si="0" ref="E8:K8">SUM(E9)</f>
        <v>75000</v>
      </c>
      <c r="F8" s="16">
        <f t="shared" si="0"/>
        <v>0</v>
      </c>
      <c r="G8" s="16">
        <f t="shared" si="0"/>
        <v>75000</v>
      </c>
      <c r="H8" s="16">
        <f t="shared" si="0"/>
        <v>0</v>
      </c>
      <c r="I8" s="16">
        <f t="shared" si="0"/>
        <v>75000</v>
      </c>
      <c r="J8" s="16">
        <f t="shared" si="0"/>
        <v>0</v>
      </c>
      <c r="K8" s="16">
        <f t="shared" si="0"/>
        <v>75000</v>
      </c>
    </row>
    <row r="9" spans="1:11" ht="11.25" customHeight="1">
      <c r="A9" s="19"/>
      <c r="B9" s="19">
        <v>75011</v>
      </c>
      <c r="C9" s="20"/>
      <c r="D9" s="8" t="s">
        <v>7</v>
      </c>
      <c r="E9" s="33">
        <f aca="true" t="shared" si="1" ref="E9:K9">E10</f>
        <v>75000</v>
      </c>
      <c r="F9" s="33">
        <f t="shared" si="1"/>
        <v>0</v>
      </c>
      <c r="G9" s="33">
        <f t="shared" si="1"/>
        <v>75000</v>
      </c>
      <c r="H9" s="33">
        <f t="shared" si="1"/>
        <v>0</v>
      </c>
      <c r="I9" s="33">
        <f t="shared" si="1"/>
        <v>75000</v>
      </c>
      <c r="J9" s="33">
        <f t="shared" si="1"/>
        <v>0</v>
      </c>
      <c r="K9" s="33">
        <f t="shared" si="1"/>
        <v>75000</v>
      </c>
    </row>
    <row r="10" spans="1:11" ht="12.75" customHeight="1">
      <c r="A10" s="19"/>
      <c r="B10" s="30"/>
      <c r="C10" s="21" t="s">
        <v>41</v>
      </c>
      <c r="D10" s="8" t="s">
        <v>42</v>
      </c>
      <c r="E10" s="33">
        <v>75000</v>
      </c>
      <c r="F10" s="33"/>
      <c r="G10" s="33">
        <f>SUM(E10:F10)</f>
        <v>75000</v>
      </c>
      <c r="H10" s="33"/>
      <c r="I10" s="33">
        <f>SUM(G10:H10)</f>
        <v>75000</v>
      </c>
      <c r="J10" s="33"/>
      <c r="K10" s="33">
        <f>SUM(I10:J10)</f>
        <v>75000</v>
      </c>
    </row>
    <row r="11" spans="1:11" s="87" customFormat="1" ht="13.5" customHeight="1">
      <c r="A11" s="47">
        <v>852</v>
      </c>
      <c r="B11" s="60"/>
      <c r="C11" s="47"/>
      <c r="D11" s="61" t="s">
        <v>74</v>
      </c>
      <c r="E11" s="86"/>
      <c r="F11" s="86"/>
      <c r="G11" s="86"/>
      <c r="H11" s="86"/>
      <c r="I11" s="86">
        <f aca="true" t="shared" si="2" ref="I11:K12">SUM(I12)</f>
        <v>0</v>
      </c>
      <c r="J11" s="86">
        <f t="shared" si="2"/>
        <v>57935</v>
      </c>
      <c r="K11" s="86">
        <f t="shared" si="2"/>
        <v>57935</v>
      </c>
    </row>
    <row r="12" spans="1:11" ht="45">
      <c r="A12" s="19"/>
      <c r="B12" s="30">
        <v>85212</v>
      </c>
      <c r="C12" s="19"/>
      <c r="D12" s="8" t="s">
        <v>77</v>
      </c>
      <c r="E12" s="33"/>
      <c r="F12" s="33"/>
      <c r="G12" s="33"/>
      <c r="H12" s="33"/>
      <c r="I12" s="33">
        <f t="shared" si="2"/>
        <v>0</v>
      </c>
      <c r="J12" s="33">
        <f t="shared" si="2"/>
        <v>57935</v>
      </c>
      <c r="K12" s="33">
        <f t="shared" si="2"/>
        <v>57935</v>
      </c>
    </row>
    <row r="13" spans="1:11" ht="12" customHeight="1">
      <c r="A13" s="19"/>
      <c r="B13" s="30"/>
      <c r="C13" s="19" t="s">
        <v>75</v>
      </c>
      <c r="D13" s="8" t="s">
        <v>76</v>
      </c>
      <c r="E13" s="33"/>
      <c r="F13" s="33"/>
      <c r="G13" s="33"/>
      <c r="H13" s="33"/>
      <c r="I13" s="33">
        <v>0</v>
      </c>
      <c r="J13" s="33">
        <v>57935</v>
      </c>
      <c r="K13" s="33">
        <f>SUM(I13:J13)</f>
        <v>57935</v>
      </c>
    </row>
    <row r="14" spans="1:11" ht="20.25" customHeight="1">
      <c r="A14" s="90" t="s">
        <v>50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</row>
    <row r="15" spans="1:11" s="1" customFormat="1" ht="25.5" customHeight="1">
      <c r="A15" s="14" t="s">
        <v>0</v>
      </c>
      <c r="B15" s="14" t="s">
        <v>1</v>
      </c>
      <c r="C15" s="35" t="s">
        <v>2</v>
      </c>
      <c r="D15" s="14" t="s">
        <v>3</v>
      </c>
      <c r="E15" s="39" t="s">
        <v>21</v>
      </c>
      <c r="F15" s="39" t="s">
        <v>21</v>
      </c>
      <c r="G15" s="39" t="s">
        <v>21</v>
      </c>
      <c r="H15" s="39" t="s">
        <v>51</v>
      </c>
      <c r="I15" s="39" t="s">
        <v>52</v>
      </c>
      <c r="J15" s="39" t="s">
        <v>51</v>
      </c>
      <c r="K15" s="39" t="s">
        <v>52</v>
      </c>
    </row>
    <row r="16" spans="1:11" s="1" customFormat="1" ht="20.25" customHeight="1">
      <c r="A16" s="5" t="s">
        <v>63</v>
      </c>
      <c r="B16" s="14"/>
      <c r="C16" s="35"/>
      <c r="D16" s="14" t="s">
        <v>69</v>
      </c>
      <c r="E16" s="39"/>
      <c r="F16" s="39"/>
      <c r="G16" s="16">
        <f>G17</f>
        <v>0</v>
      </c>
      <c r="H16" s="16">
        <f>H17</f>
        <v>285502</v>
      </c>
      <c r="I16" s="16">
        <f>I17</f>
        <v>285502</v>
      </c>
      <c r="J16" s="16">
        <f>J17</f>
        <v>0</v>
      </c>
      <c r="K16" s="16">
        <f>K17</f>
        <v>285502</v>
      </c>
    </row>
    <row r="17" spans="1:11" s="78" customFormat="1" ht="20.25" customHeight="1">
      <c r="A17" s="74"/>
      <c r="B17" s="75" t="s">
        <v>64</v>
      </c>
      <c r="C17" s="76"/>
      <c r="D17" s="74" t="s">
        <v>4</v>
      </c>
      <c r="E17" s="77"/>
      <c r="F17" s="77"/>
      <c r="G17" s="79">
        <f>SUM(G18)</f>
        <v>0</v>
      </c>
      <c r="H17" s="79">
        <f>SUM(H18)</f>
        <v>285502</v>
      </c>
      <c r="I17" s="79">
        <f>SUM(I18)</f>
        <v>285502</v>
      </c>
      <c r="J17" s="79">
        <f>SUM(J18)</f>
        <v>0</v>
      </c>
      <c r="K17" s="79">
        <f>SUM(K18)</f>
        <v>285502</v>
      </c>
    </row>
    <row r="18" spans="1:11" s="78" customFormat="1" ht="45">
      <c r="A18" s="74"/>
      <c r="B18" s="74"/>
      <c r="C18" s="76">
        <v>2010</v>
      </c>
      <c r="D18" s="8" t="s">
        <v>33</v>
      </c>
      <c r="E18" s="77"/>
      <c r="F18" s="77"/>
      <c r="G18" s="79">
        <v>0</v>
      </c>
      <c r="H18" s="79">
        <v>285502</v>
      </c>
      <c r="I18" s="79">
        <f>SUM(G18:H18)</f>
        <v>285502</v>
      </c>
      <c r="J18" s="79"/>
      <c r="K18" s="79">
        <f>SUM(I18:J18)</f>
        <v>285502</v>
      </c>
    </row>
    <row r="19" spans="1:11" s="1" customFormat="1" ht="21" customHeight="1">
      <c r="A19" s="5" t="s">
        <v>5</v>
      </c>
      <c r="B19" s="4"/>
      <c r="C19" s="11"/>
      <c r="D19" s="7" t="s">
        <v>6</v>
      </c>
      <c r="E19" s="16">
        <f aca="true" t="shared" si="3" ref="E19:K19">SUM(E20)</f>
        <v>156600</v>
      </c>
      <c r="F19" s="16">
        <f t="shared" si="3"/>
        <v>0</v>
      </c>
      <c r="G19" s="16">
        <f t="shared" si="3"/>
        <v>156600</v>
      </c>
      <c r="H19" s="16">
        <f t="shared" si="3"/>
        <v>0</v>
      </c>
      <c r="I19" s="16">
        <f t="shared" si="3"/>
        <v>156600</v>
      </c>
      <c r="J19" s="16">
        <f t="shared" si="3"/>
        <v>0</v>
      </c>
      <c r="K19" s="16">
        <f t="shared" si="3"/>
        <v>156600</v>
      </c>
    </row>
    <row r="20" spans="1:11" s="3" customFormat="1" ht="20.25" customHeight="1">
      <c r="A20" s="19"/>
      <c r="B20" s="19">
        <v>75011</v>
      </c>
      <c r="C20" s="20"/>
      <c r="D20" s="8" t="s">
        <v>7</v>
      </c>
      <c r="E20" s="33">
        <f aca="true" t="shared" si="4" ref="E20:K20">E21</f>
        <v>156600</v>
      </c>
      <c r="F20" s="33">
        <f t="shared" si="4"/>
        <v>0</v>
      </c>
      <c r="G20" s="33">
        <f t="shared" si="4"/>
        <v>156600</v>
      </c>
      <c r="H20" s="33">
        <f t="shared" si="4"/>
        <v>0</v>
      </c>
      <c r="I20" s="33">
        <f t="shared" si="4"/>
        <v>156600</v>
      </c>
      <c r="J20" s="33">
        <f t="shared" si="4"/>
        <v>0</v>
      </c>
      <c r="K20" s="33">
        <f t="shared" si="4"/>
        <v>156600</v>
      </c>
    </row>
    <row r="21" spans="1:11" s="3" customFormat="1" ht="44.25" customHeight="1">
      <c r="A21" s="19"/>
      <c r="B21" s="30"/>
      <c r="C21" s="21" t="s">
        <v>25</v>
      </c>
      <c r="D21" s="8" t="s">
        <v>33</v>
      </c>
      <c r="E21" s="33">
        <v>156600</v>
      </c>
      <c r="F21" s="33"/>
      <c r="G21" s="33">
        <f>SUM(E21:F21)</f>
        <v>156600</v>
      </c>
      <c r="H21" s="33"/>
      <c r="I21" s="33">
        <f>SUM(G21:H21)</f>
        <v>156600</v>
      </c>
      <c r="J21" s="33"/>
      <c r="K21" s="33">
        <f>SUM(I21:J21)</f>
        <v>156600</v>
      </c>
    </row>
    <row r="22" spans="1:11" s="9" customFormat="1" ht="19.5" customHeight="1">
      <c r="A22" s="5">
        <v>801</v>
      </c>
      <c r="B22" s="6"/>
      <c r="C22" s="46"/>
      <c r="D22" s="7" t="s">
        <v>44</v>
      </c>
      <c r="E22" s="37">
        <f>SUM(E25)</f>
        <v>50986</v>
      </c>
      <c r="F22" s="37">
        <f>SUM(F25)</f>
        <v>0</v>
      </c>
      <c r="G22" s="37">
        <f>SUM(G25)</f>
        <v>50986</v>
      </c>
      <c r="H22" s="37">
        <f>SUM(H25)</f>
        <v>0</v>
      </c>
      <c r="I22" s="37">
        <f>SUM(I25,I23)</f>
        <v>50986</v>
      </c>
      <c r="J22" s="37">
        <f>SUM(J25,J23)</f>
        <v>-6936</v>
      </c>
      <c r="K22" s="37">
        <f>SUM(K25,K23)</f>
        <v>44050</v>
      </c>
    </row>
    <row r="23" spans="1:11" s="78" customFormat="1" ht="19.5" customHeight="1">
      <c r="A23" s="75"/>
      <c r="B23" s="81">
        <v>80101</v>
      </c>
      <c r="C23" s="82"/>
      <c r="D23" s="83" t="s">
        <v>73</v>
      </c>
      <c r="E23" s="84"/>
      <c r="F23" s="84"/>
      <c r="G23" s="84"/>
      <c r="H23" s="84"/>
      <c r="I23" s="84">
        <f>SUM(I24)</f>
        <v>0</v>
      </c>
      <c r="J23" s="84">
        <f>SUM(J24)</f>
        <v>44050</v>
      </c>
      <c r="K23" s="84">
        <f>SUM(K24)</f>
        <v>44050</v>
      </c>
    </row>
    <row r="24" spans="1:11" s="78" customFormat="1" ht="45">
      <c r="A24" s="75"/>
      <c r="B24" s="81"/>
      <c r="C24" s="82">
        <v>2010</v>
      </c>
      <c r="D24" s="8" t="s">
        <v>33</v>
      </c>
      <c r="E24" s="84"/>
      <c r="F24" s="84"/>
      <c r="G24" s="84"/>
      <c r="H24" s="84"/>
      <c r="I24" s="84">
        <v>0</v>
      </c>
      <c r="J24" s="84">
        <v>44050</v>
      </c>
      <c r="K24" s="84">
        <f>SUM(I24:J24)</f>
        <v>44050</v>
      </c>
    </row>
    <row r="25" spans="1:11" s="3" customFormat="1" ht="19.5" customHeight="1">
      <c r="A25" s="19"/>
      <c r="B25" s="30">
        <v>80195</v>
      </c>
      <c r="C25" s="21"/>
      <c r="D25" s="8" t="s">
        <v>4</v>
      </c>
      <c r="E25" s="33">
        <f aca="true" t="shared" si="5" ref="E25:K25">SUM(E26)</f>
        <v>50986</v>
      </c>
      <c r="F25" s="33">
        <f t="shared" si="5"/>
        <v>0</v>
      </c>
      <c r="G25" s="33">
        <f t="shared" si="5"/>
        <v>50986</v>
      </c>
      <c r="H25" s="33">
        <f t="shared" si="5"/>
        <v>0</v>
      </c>
      <c r="I25" s="33">
        <f t="shared" si="5"/>
        <v>50986</v>
      </c>
      <c r="J25" s="33">
        <f t="shared" si="5"/>
        <v>-50986</v>
      </c>
      <c r="K25" s="33">
        <f t="shared" si="5"/>
        <v>0</v>
      </c>
    </row>
    <row r="26" spans="1:11" s="3" customFormat="1" ht="33" customHeight="1">
      <c r="A26" s="19"/>
      <c r="B26" s="30"/>
      <c r="C26" s="21">
        <v>2030</v>
      </c>
      <c r="D26" s="26" t="s">
        <v>34</v>
      </c>
      <c r="E26" s="33">
        <v>50986</v>
      </c>
      <c r="F26" s="33"/>
      <c r="G26" s="33">
        <f>SUM(E26:F26)</f>
        <v>50986</v>
      </c>
      <c r="H26" s="33"/>
      <c r="I26" s="33">
        <f>SUM(G26:H26)</f>
        <v>50986</v>
      </c>
      <c r="J26" s="33">
        <v>-50986</v>
      </c>
      <c r="K26" s="33">
        <f>SUM(I26:J26)</f>
        <v>0</v>
      </c>
    </row>
    <row r="27" spans="1:11" s="9" customFormat="1" ht="26.25" customHeight="1">
      <c r="A27" s="5" t="s">
        <v>22</v>
      </c>
      <c r="B27" s="6"/>
      <c r="C27" s="17"/>
      <c r="D27" s="7" t="s">
        <v>27</v>
      </c>
      <c r="E27" s="16">
        <f aca="true" t="shared" si="6" ref="E27:K27">SUM(E28,E30,E33,E36,E38,)</f>
        <v>8801400</v>
      </c>
      <c r="F27" s="16">
        <f t="shared" si="6"/>
        <v>312600</v>
      </c>
      <c r="G27" s="16">
        <f t="shared" si="6"/>
        <v>9114000</v>
      </c>
      <c r="H27" s="16">
        <f t="shared" si="6"/>
        <v>88050</v>
      </c>
      <c r="I27" s="16">
        <f t="shared" si="6"/>
        <v>9202050</v>
      </c>
      <c r="J27" s="16">
        <f t="shared" si="6"/>
        <v>-606461</v>
      </c>
      <c r="K27" s="16">
        <f t="shared" si="6"/>
        <v>8595589</v>
      </c>
    </row>
    <row r="28" spans="1:11" s="3" customFormat="1" ht="33.75">
      <c r="A28" s="19"/>
      <c r="B28" s="10">
        <v>85212</v>
      </c>
      <c r="C28" s="27"/>
      <c r="D28" s="26" t="s">
        <v>37</v>
      </c>
      <c r="E28" s="31">
        <f aca="true" t="shared" si="7" ref="E28:K28">SUM(E29)</f>
        <v>6479100</v>
      </c>
      <c r="F28" s="31">
        <f t="shared" si="7"/>
        <v>334300</v>
      </c>
      <c r="G28" s="31">
        <f t="shared" si="7"/>
        <v>6813400</v>
      </c>
      <c r="H28" s="31">
        <f t="shared" si="7"/>
        <v>0</v>
      </c>
      <c r="I28" s="31">
        <f t="shared" si="7"/>
        <v>6813400</v>
      </c>
      <c r="J28" s="31">
        <f t="shared" si="7"/>
        <v>-763299</v>
      </c>
      <c r="K28" s="31">
        <f t="shared" si="7"/>
        <v>6050101</v>
      </c>
    </row>
    <row r="29" spans="1:11" s="3" customFormat="1" ht="45">
      <c r="A29" s="19"/>
      <c r="B29" s="10"/>
      <c r="C29" s="27">
        <v>2010</v>
      </c>
      <c r="D29" s="8" t="s">
        <v>33</v>
      </c>
      <c r="E29" s="31">
        <v>6479100</v>
      </c>
      <c r="F29" s="31">
        <v>334300</v>
      </c>
      <c r="G29" s="31">
        <f>SUM(E29:F29)</f>
        <v>6813400</v>
      </c>
      <c r="H29" s="31"/>
      <c r="I29" s="31">
        <f>SUM(G29:H29)</f>
        <v>6813400</v>
      </c>
      <c r="J29" s="31">
        <v>-763299</v>
      </c>
      <c r="K29" s="31">
        <f>SUM(I29:J29)</f>
        <v>6050101</v>
      </c>
    </row>
    <row r="30" spans="1:11" s="3" customFormat="1" ht="45">
      <c r="A30" s="19"/>
      <c r="B30" s="30">
        <v>85213</v>
      </c>
      <c r="C30" s="20"/>
      <c r="D30" s="8" t="s">
        <v>26</v>
      </c>
      <c r="E30" s="31">
        <f>SUM(E31)</f>
        <v>59100</v>
      </c>
      <c r="F30" s="31">
        <f>SUM(F31)</f>
        <v>-4100</v>
      </c>
      <c r="G30" s="31">
        <f>SUM(G31)</f>
        <v>55000</v>
      </c>
      <c r="H30" s="31">
        <f>SUM(H31)</f>
        <v>0</v>
      </c>
      <c r="I30" s="31">
        <f>SUM(I31:I32)</f>
        <v>55000</v>
      </c>
      <c r="J30" s="31">
        <f>SUM(J31:J32)</f>
        <v>-3945</v>
      </c>
      <c r="K30" s="31">
        <f>SUM(K31:K32)</f>
        <v>51055</v>
      </c>
    </row>
    <row r="31" spans="1:11" s="3" customFormat="1" ht="45">
      <c r="A31" s="19"/>
      <c r="B31" s="30"/>
      <c r="C31" s="20">
        <v>2010</v>
      </c>
      <c r="D31" s="8" t="s">
        <v>33</v>
      </c>
      <c r="E31" s="31">
        <v>59100</v>
      </c>
      <c r="F31" s="31">
        <v>-4100</v>
      </c>
      <c r="G31" s="31">
        <f>SUM(E31:F31)</f>
        <v>55000</v>
      </c>
      <c r="H31" s="31"/>
      <c r="I31" s="31">
        <f>SUM(G31:H31)</f>
        <v>55000</v>
      </c>
      <c r="J31" s="31">
        <f>-18550-3945</f>
        <v>-22495</v>
      </c>
      <c r="K31" s="31">
        <f>SUM(I31:J31)</f>
        <v>32505</v>
      </c>
    </row>
    <row r="32" spans="1:11" s="3" customFormat="1" ht="33.75">
      <c r="A32" s="19"/>
      <c r="B32" s="30"/>
      <c r="C32" s="20">
        <v>2030</v>
      </c>
      <c r="D32" s="26" t="s">
        <v>34</v>
      </c>
      <c r="E32" s="31"/>
      <c r="F32" s="31"/>
      <c r="G32" s="31"/>
      <c r="H32" s="31"/>
      <c r="I32" s="31">
        <v>0</v>
      </c>
      <c r="J32" s="31">
        <v>18550</v>
      </c>
      <c r="K32" s="31">
        <f>SUM(I32:J32)</f>
        <v>18550</v>
      </c>
    </row>
    <row r="33" spans="1:11" s="3" customFormat="1" ht="30.75" customHeight="1">
      <c r="A33" s="19"/>
      <c r="B33" s="19" t="s">
        <v>23</v>
      </c>
      <c r="C33" s="20"/>
      <c r="D33" s="8" t="s">
        <v>36</v>
      </c>
      <c r="E33" s="33">
        <f aca="true" t="shared" si="8" ref="E33:K33">SUM(E34:E35)</f>
        <v>1124100</v>
      </c>
      <c r="F33" s="33">
        <f t="shared" si="8"/>
        <v>-17600</v>
      </c>
      <c r="G33" s="33">
        <f t="shared" si="8"/>
        <v>1106500</v>
      </c>
      <c r="H33" s="33">
        <f t="shared" si="8"/>
        <v>0</v>
      </c>
      <c r="I33" s="33">
        <f t="shared" si="8"/>
        <v>1106500</v>
      </c>
      <c r="J33" s="33">
        <f t="shared" si="8"/>
        <v>110109</v>
      </c>
      <c r="K33" s="33">
        <f t="shared" si="8"/>
        <v>1216609</v>
      </c>
    </row>
    <row r="34" spans="1:11" s="3" customFormat="1" ht="45">
      <c r="A34" s="19"/>
      <c r="B34" s="19"/>
      <c r="C34" s="21" t="s">
        <v>25</v>
      </c>
      <c r="D34" s="8" t="s">
        <v>35</v>
      </c>
      <c r="E34" s="33">
        <v>468000</v>
      </c>
      <c r="F34" s="33">
        <v>50700</v>
      </c>
      <c r="G34" s="33">
        <f>SUM(E34:F34)</f>
        <v>518700</v>
      </c>
      <c r="H34" s="33"/>
      <c r="I34" s="33">
        <f>SUM(G34:H34)</f>
        <v>518700</v>
      </c>
      <c r="J34" s="33">
        <v>-273035</v>
      </c>
      <c r="K34" s="33">
        <f>SUM(I34:J34)</f>
        <v>245665</v>
      </c>
    </row>
    <row r="35" spans="1:11" s="3" customFormat="1" ht="36.75" customHeight="1">
      <c r="A35" s="19"/>
      <c r="B35" s="19"/>
      <c r="C35" s="21">
        <v>2030</v>
      </c>
      <c r="D35" s="26" t="s">
        <v>34</v>
      </c>
      <c r="E35" s="33">
        <v>656100</v>
      </c>
      <c r="F35" s="33">
        <v>-68300</v>
      </c>
      <c r="G35" s="33">
        <f>SUM(E35:F35)</f>
        <v>587800</v>
      </c>
      <c r="H35" s="33"/>
      <c r="I35" s="33">
        <f>SUM(G35:H35)</f>
        <v>587800</v>
      </c>
      <c r="J35" s="33">
        <f>110109+273035</f>
        <v>383144</v>
      </c>
      <c r="K35" s="33">
        <f>SUM(I35:J35)</f>
        <v>970944</v>
      </c>
    </row>
    <row r="36" spans="1:11" s="3" customFormat="1" ht="18" customHeight="1">
      <c r="A36" s="19"/>
      <c r="B36" s="19" t="s">
        <v>24</v>
      </c>
      <c r="C36" s="20"/>
      <c r="D36" s="8" t="s">
        <v>8</v>
      </c>
      <c r="E36" s="33">
        <f aca="true" t="shared" si="9" ref="E36:K36">E37</f>
        <v>597800</v>
      </c>
      <c r="F36" s="33">
        <f t="shared" si="9"/>
        <v>0</v>
      </c>
      <c r="G36" s="33">
        <f t="shared" si="9"/>
        <v>597800</v>
      </c>
      <c r="H36" s="33">
        <f t="shared" si="9"/>
        <v>13050</v>
      </c>
      <c r="I36" s="33">
        <f t="shared" si="9"/>
        <v>610850</v>
      </c>
      <c r="J36" s="33">
        <f t="shared" si="9"/>
        <v>-24326</v>
      </c>
      <c r="K36" s="33">
        <f t="shared" si="9"/>
        <v>586524</v>
      </c>
    </row>
    <row r="37" spans="1:11" s="3" customFormat="1" ht="39.75" customHeight="1">
      <c r="A37" s="19"/>
      <c r="B37" s="19"/>
      <c r="C37" s="21">
        <v>2030</v>
      </c>
      <c r="D37" s="26" t="s">
        <v>30</v>
      </c>
      <c r="E37" s="33">
        <v>597800</v>
      </c>
      <c r="F37" s="33">
        <v>0</v>
      </c>
      <c r="G37" s="33">
        <f>SUM(E37:F37)</f>
        <v>597800</v>
      </c>
      <c r="H37" s="33">
        <v>13050</v>
      </c>
      <c r="I37" s="33">
        <f>SUM(G37:H37)</f>
        <v>610850</v>
      </c>
      <c r="J37" s="33">
        <f>11509-35835</f>
        <v>-24326</v>
      </c>
      <c r="K37" s="33">
        <f>SUM(I37:J37)</f>
        <v>586524</v>
      </c>
    </row>
    <row r="38" spans="1:11" s="3" customFormat="1" ht="17.25" customHeight="1">
      <c r="A38" s="19"/>
      <c r="B38" s="19">
        <v>85295</v>
      </c>
      <c r="C38" s="21"/>
      <c r="D38" s="26" t="s">
        <v>4</v>
      </c>
      <c r="E38" s="33">
        <f>SUM(E39)</f>
        <v>541300</v>
      </c>
      <c r="F38" s="33">
        <v>0</v>
      </c>
      <c r="G38" s="33">
        <f>SUM(G39)</f>
        <v>541300</v>
      </c>
      <c r="H38" s="33">
        <f>SUM(H39)</f>
        <v>75000</v>
      </c>
      <c r="I38" s="33">
        <f>SUM(I39)</f>
        <v>616300</v>
      </c>
      <c r="J38" s="33">
        <f>SUM(J39)</f>
        <v>75000</v>
      </c>
      <c r="K38" s="33">
        <f>SUM(K39)</f>
        <v>691300</v>
      </c>
    </row>
    <row r="39" spans="1:11" s="3" customFormat="1" ht="33" customHeight="1">
      <c r="A39" s="19"/>
      <c r="B39" s="19"/>
      <c r="C39" s="21">
        <v>2030</v>
      </c>
      <c r="D39" s="26" t="s">
        <v>34</v>
      </c>
      <c r="E39" s="33">
        <v>541300</v>
      </c>
      <c r="F39" s="33"/>
      <c r="G39" s="33">
        <f>SUM(E39:F39)</f>
        <v>541300</v>
      </c>
      <c r="H39" s="33">
        <v>75000</v>
      </c>
      <c r="I39" s="33">
        <f>SUM(G39:H39)</f>
        <v>616300</v>
      </c>
      <c r="J39" s="33">
        <v>75000</v>
      </c>
      <c r="K39" s="33">
        <f>SUM(I39:J39)</f>
        <v>691300</v>
      </c>
    </row>
    <row r="40" spans="1:11" s="51" customFormat="1" ht="25.5" customHeight="1">
      <c r="A40" s="48">
        <v>854</v>
      </c>
      <c r="B40" s="48"/>
      <c r="C40" s="48"/>
      <c r="D40" s="49" t="s">
        <v>53</v>
      </c>
      <c r="E40" s="50">
        <f aca="true" t="shared" si="10" ref="E40:G41">SUM(E41)</f>
        <v>0</v>
      </c>
      <c r="F40" s="50">
        <f t="shared" si="10"/>
        <v>252163</v>
      </c>
      <c r="G40" s="50">
        <f t="shared" si="10"/>
        <v>252163</v>
      </c>
      <c r="H40" s="50">
        <f aca="true" t="shared" si="11" ref="H40:K41">SUM(H41)</f>
        <v>51940</v>
      </c>
      <c r="I40" s="50">
        <f t="shared" si="11"/>
        <v>304103</v>
      </c>
      <c r="J40" s="50">
        <f t="shared" si="11"/>
        <v>0</v>
      </c>
      <c r="K40" s="50">
        <f t="shared" si="11"/>
        <v>304103</v>
      </c>
    </row>
    <row r="41" spans="1:11" s="3" customFormat="1" ht="24" customHeight="1">
      <c r="A41" s="19"/>
      <c r="B41" s="19">
        <v>85415</v>
      </c>
      <c r="C41" s="19"/>
      <c r="D41" s="26" t="s">
        <v>54</v>
      </c>
      <c r="E41" s="33">
        <f t="shared" si="10"/>
        <v>0</v>
      </c>
      <c r="F41" s="33">
        <f t="shared" si="10"/>
        <v>252163</v>
      </c>
      <c r="G41" s="33">
        <f t="shared" si="10"/>
        <v>252163</v>
      </c>
      <c r="H41" s="33">
        <f t="shared" si="11"/>
        <v>51940</v>
      </c>
      <c r="I41" s="33">
        <f t="shared" si="11"/>
        <v>304103</v>
      </c>
      <c r="J41" s="33">
        <f t="shared" si="11"/>
        <v>0</v>
      </c>
      <c r="K41" s="33">
        <f t="shared" si="11"/>
        <v>304103</v>
      </c>
    </row>
    <row r="42" spans="1:11" s="3" customFormat="1" ht="33" customHeight="1">
      <c r="A42" s="19"/>
      <c r="B42" s="19"/>
      <c r="C42" s="19">
        <v>2030</v>
      </c>
      <c r="D42" s="26" t="s">
        <v>34</v>
      </c>
      <c r="E42" s="33">
        <v>0</v>
      </c>
      <c r="F42" s="33">
        <v>252163</v>
      </c>
      <c r="G42" s="33">
        <f>SUM(E42:F42)</f>
        <v>252163</v>
      </c>
      <c r="H42" s="33">
        <v>51940</v>
      </c>
      <c r="I42" s="33">
        <f>SUM(G42:H42)</f>
        <v>304103</v>
      </c>
      <c r="J42" s="33"/>
      <c r="K42" s="33">
        <f>SUM(I42:J42)</f>
        <v>304103</v>
      </c>
    </row>
    <row r="43" spans="1:11" s="3" customFormat="1" ht="25.5" customHeight="1">
      <c r="A43" s="40"/>
      <c r="B43" s="41"/>
      <c r="C43" s="42"/>
      <c r="D43" s="80" t="s">
        <v>9</v>
      </c>
      <c r="E43" s="37">
        <f>SUM(E27,E22,E19,E40)</f>
        <v>9008986</v>
      </c>
      <c r="F43" s="37">
        <f>SUM(F27,F22,F19,F40)</f>
        <v>564763</v>
      </c>
      <c r="G43" s="37">
        <f>SUM(G27,G22,G19,G40,G16)</f>
        <v>9573749</v>
      </c>
      <c r="H43" s="37">
        <f>SUM(H27,H22,H19,H40,H16)</f>
        <v>425492</v>
      </c>
      <c r="I43" s="37">
        <f>SUM(I27,I22,I19,I40,I16)</f>
        <v>9999241</v>
      </c>
      <c r="J43" s="37">
        <f>SUM(J27,J22,J19,J40,J16)</f>
        <v>-613397</v>
      </c>
      <c r="K43" s="37">
        <f>SUM(K27,K22,K19,K40,K16)</f>
        <v>9385844</v>
      </c>
    </row>
    <row r="44" spans="1:3" ht="12.75">
      <c r="A44" s="12"/>
      <c r="B44" s="12"/>
      <c r="C44" s="12"/>
    </row>
    <row r="47" spans="5:11" ht="12.75">
      <c r="E47" s="38"/>
      <c r="F47" s="38"/>
      <c r="G47" s="38"/>
      <c r="H47" s="38"/>
      <c r="I47" s="38"/>
      <c r="J47" s="38"/>
      <c r="K47" s="38"/>
    </row>
  </sheetData>
  <sheetProtection/>
  <mergeCells count="3">
    <mergeCell ref="A5:K5"/>
    <mergeCell ref="A6:K6"/>
    <mergeCell ref="A14:K14"/>
  </mergeCells>
  <printOptions horizontalCentered="1"/>
  <pageMargins left="0.7086614173228347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G87"/>
  <sheetViews>
    <sheetView zoomScalePageLayoutView="0" workbookViewId="0" topLeftCell="A1">
      <selection activeCell="O79" sqref="O79"/>
    </sheetView>
  </sheetViews>
  <sheetFormatPr defaultColWidth="9.00390625" defaultRowHeight="12.75"/>
  <cols>
    <col min="1" max="1" width="5.125" style="1" customWidth="1"/>
    <col min="2" max="2" width="7.25390625" style="1" bestFit="1" customWidth="1"/>
    <col min="3" max="3" width="5.75390625" style="1" customWidth="1"/>
    <col min="4" max="4" width="31.75390625" style="1" customWidth="1"/>
    <col min="5" max="8" width="10.00390625" style="0" hidden="1" customWidth="1"/>
    <col min="9" max="9" width="9.75390625" style="0" hidden="1" customWidth="1"/>
    <col min="10" max="10" width="10.125" style="0" hidden="1" customWidth="1"/>
    <col min="11" max="12" width="10.00390625" style="0" hidden="1" customWidth="1"/>
    <col min="13" max="13" width="9.75390625" style="0" customWidth="1"/>
    <col min="14" max="15" width="10.125" style="0" bestFit="1" customWidth="1"/>
    <col min="16" max="16" width="10.625" style="0" bestFit="1" customWidth="1"/>
    <col min="17" max="17" width="9.75390625" style="0" customWidth="1"/>
    <col min="18" max="18" width="10.875" style="0" bestFit="1" customWidth="1"/>
  </cols>
  <sheetData>
    <row r="1" spans="1:18" ht="40.5" customHeight="1">
      <c r="A1" s="97" t="s">
        <v>47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ht="33.75" customHeight="1">
      <c r="A2" s="95" t="s">
        <v>0</v>
      </c>
      <c r="B2" s="95" t="s">
        <v>1</v>
      </c>
      <c r="C2" s="95" t="s">
        <v>2</v>
      </c>
      <c r="D2" s="96" t="s">
        <v>61</v>
      </c>
      <c r="E2" s="93" t="s">
        <v>40</v>
      </c>
      <c r="F2" s="94"/>
      <c r="G2" s="93" t="s">
        <v>57</v>
      </c>
      <c r="H2" s="94"/>
      <c r="I2" s="93" t="s">
        <v>40</v>
      </c>
      <c r="J2" s="94"/>
      <c r="K2" s="93" t="s">
        <v>62</v>
      </c>
      <c r="L2" s="94"/>
      <c r="M2" s="93" t="s">
        <v>40</v>
      </c>
      <c r="N2" s="94"/>
      <c r="O2" s="93" t="s">
        <v>72</v>
      </c>
      <c r="P2" s="94"/>
      <c r="Q2" s="93" t="s">
        <v>40</v>
      </c>
      <c r="R2" s="94"/>
    </row>
    <row r="3" spans="1:18" ht="24" customHeight="1">
      <c r="A3" s="95"/>
      <c r="B3" s="95"/>
      <c r="C3" s="95"/>
      <c r="D3" s="96"/>
      <c r="E3" s="45" t="s">
        <v>38</v>
      </c>
      <c r="F3" s="45" t="s">
        <v>39</v>
      </c>
      <c r="G3" s="45" t="s">
        <v>38</v>
      </c>
      <c r="H3" s="45" t="s">
        <v>39</v>
      </c>
      <c r="I3" s="45" t="s">
        <v>38</v>
      </c>
      <c r="J3" s="45" t="s">
        <v>39</v>
      </c>
      <c r="K3" s="45" t="s">
        <v>38</v>
      </c>
      <c r="L3" s="45" t="s">
        <v>39</v>
      </c>
      <c r="M3" s="45" t="s">
        <v>38</v>
      </c>
      <c r="N3" s="45" t="s">
        <v>39</v>
      </c>
      <c r="O3" s="45" t="s">
        <v>38</v>
      </c>
      <c r="P3" s="45" t="s">
        <v>39</v>
      </c>
      <c r="Q3" s="45" t="s">
        <v>38</v>
      </c>
      <c r="R3" s="45" t="s">
        <v>39</v>
      </c>
    </row>
    <row r="4" spans="1:18" ht="24" customHeight="1">
      <c r="A4" s="36" t="s">
        <v>63</v>
      </c>
      <c r="B4" s="66"/>
      <c r="C4" s="58"/>
      <c r="D4" s="57" t="s">
        <v>65</v>
      </c>
      <c r="E4" s="65"/>
      <c r="F4" s="65"/>
      <c r="G4" s="65"/>
      <c r="H4" s="65"/>
      <c r="I4" s="52">
        <f aca="true" t="shared" si="0" ref="I4:N4">SUM(I5)</f>
        <v>0</v>
      </c>
      <c r="J4" s="52">
        <f t="shared" si="0"/>
        <v>0</v>
      </c>
      <c r="K4" s="52">
        <f t="shared" si="0"/>
        <v>0</v>
      </c>
      <c r="L4" s="52">
        <f t="shared" si="0"/>
        <v>285502</v>
      </c>
      <c r="M4" s="52">
        <f t="shared" si="0"/>
        <v>0</v>
      </c>
      <c r="N4" s="52">
        <f t="shared" si="0"/>
        <v>285502</v>
      </c>
      <c r="O4" s="52">
        <f>SUM(O5)</f>
        <v>0</v>
      </c>
      <c r="P4" s="52">
        <f>SUM(P5)</f>
        <v>0</v>
      </c>
      <c r="Q4" s="52">
        <f>SUM(Q5)</f>
        <v>0</v>
      </c>
      <c r="R4" s="52">
        <f>SUM(R5)</f>
        <v>285502</v>
      </c>
    </row>
    <row r="5" spans="1:18" s="73" customFormat="1" ht="24" customHeight="1">
      <c r="A5" s="67"/>
      <c r="B5" s="68" t="s">
        <v>64</v>
      </c>
      <c r="C5" s="69"/>
      <c r="D5" s="70" t="s">
        <v>4</v>
      </c>
      <c r="E5" s="71"/>
      <c r="F5" s="71"/>
      <c r="G5" s="71"/>
      <c r="H5" s="71"/>
      <c r="I5" s="72">
        <f aca="true" t="shared" si="1" ref="I5:N5">SUM(I6:I13)</f>
        <v>0</v>
      </c>
      <c r="J5" s="72">
        <f t="shared" si="1"/>
        <v>0</v>
      </c>
      <c r="K5" s="72">
        <f t="shared" si="1"/>
        <v>0</v>
      </c>
      <c r="L5" s="72">
        <f t="shared" si="1"/>
        <v>285502</v>
      </c>
      <c r="M5" s="72">
        <f t="shared" si="1"/>
        <v>0</v>
      </c>
      <c r="N5" s="72">
        <f t="shared" si="1"/>
        <v>285502</v>
      </c>
      <c r="O5" s="72">
        <f>SUM(O6:O13)</f>
        <v>0</v>
      </c>
      <c r="P5" s="72">
        <f>SUM(P6:P13)</f>
        <v>0</v>
      </c>
      <c r="Q5" s="72">
        <f>SUM(Q6:Q13)</f>
        <v>0</v>
      </c>
      <c r="R5" s="72">
        <f>SUM(R6:R13)</f>
        <v>285502</v>
      </c>
    </row>
    <row r="6" spans="1:18" ht="24" customHeight="1">
      <c r="A6" s="67"/>
      <c r="B6" s="67"/>
      <c r="C6" s="69">
        <v>4010</v>
      </c>
      <c r="D6" s="26" t="s">
        <v>11</v>
      </c>
      <c r="E6" s="65"/>
      <c r="F6" s="65"/>
      <c r="G6" s="65"/>
      <c r="H6" s="65"/>
      <c r="I6" s="32">
        <v>0</v>
      </c>
      <c r="J6" s="32">
        <v>0</v>
      </c>
      <c r="K6" s="32">
        <v>0</v>
      </c>
      <c r="L6" s="32">
        <v>3378</v>
      </c>
      <c r="M6" s="32">
        <f>SUM(I6,K6,)</f>
        <v>0</v>
      </c>
      <c r="N6" s="32">
        <f>SUM(J6,L6,)</f>
        <v>3378</v>
      </c>
      <c r="O6" s="32"/>
      <c r="P6" s="32"/>
      <c r="Q6" s="32">
        <f>SUM(M6,O6,)</f>
        <v>0</v>
      </c>
      <c r="R6" s="32">
        <f>SUM(N6,P6,)</f>
        <v>3378</v>
      </c>
    </row>
    <row r="7" spans="1:18" ht="24" customHeight="1">
      <c r="A7" s="67"/>
      <c r="B7" s="67"/>
      <c r="C7" s="69">
        <v>4110</v>
      </c>
      <c r="D7" s="26" t="s">
        <v>13</v>
      </c>
      <c r="E7" s="65"/>
      <c r="F7" s="65"/>
      <c r="G7" s="65"/>
      <c r="H7" s="65"/>
      <c r="I7" s="32">
        <v>0</v>
      </c>
      <c r="J7" s="32">
        <v>0</v>
      </c>
      <c r="K7" s="32">
        <v>0</v>
      </c>
      <c r="L7" s="32">
        <v>513</v>
      </c>
      <c r="M7" s="32">
        <f aca="true" t="shared" si="2" ref="M7:M13">SUM(I7,K7,)</f>
        <v>0</v>
      </c>
      <c r="N7" s="32">
        <f aca="true" t="shared" si="3" ref="N7:N13">SUM(J7,L7,)</f>
        <v>513</v>
      </c>
      <c r="O7" s="32"/>
      <c r="P7" s="32"/>
      <c r="Q7" s="32">
        <f aca="true" t="shared" si="4" ref="Q7:Q13">SUM(M7,O7,)</f>
        <v>0</v>
      </c>
      <c r="R7" s="32">
        <f aca="true" t="shared" si="5" ref="R7:R13">SUM(N7,P7,)</f>
        <v>513</v>
      </c>
    </row>
    <row r="8" spans="1:18" ht="24" customHeight="1">
      <c r="A8" s="67"/>
      <c r="B8" s="67"/>
      <c r="C8" s="69">
        <v>4120</v>
      </c>
      <c r="D8" s="26" t="s">
        <v>14</v>
      </c>
      <c r="E8" s="65"/>
      <c r="F8" s="65"/>
      <c r="G8" s="65"/>
      <c r="H8" s="65"/>
      <c r="I8" s="32">
        <v>0</v>
      </c>
      <c r="J8" s="32">
        <v>0</v>
      </c>
      <c r="K8" s="32">
        <v>0</v>
      </c>
      <c r="L8" s="32">
        <v>82</v>
      </c>
      <c r="M8" s="32">
        <f t="shared" si="2"/>
        <v>0</v>
      </c>
      <c r="N8" s="32">
        <f t="shared" si="3"/>
        <v>82</v>
      </c>
      <c r="O8" s="32"/>
      <c r="P8" s="32"/>
      <c r="Q8" s="32">
        <f t="shared" si="4"/>
        <v>0</v>
      </c>
      <c r="R8" s="32">
        <f t="shared" si="5"/>
        <v>82</v>
      </c>
    </row>
    <row r="9" spans="1:18" ht="24" customHeight="1">
      <c r="A9" s="67"/>
      <c r="B9" s="67"/>
      <c r="C9" s="69">
        <v>4210</v>
      </c>
      <c r="D9" s="2" t="s">
        <v>17</v>
      </c>
      <c r="E9" s="65"/>
      <c r="F9" s="65"/>
      <c r="G9" s="65"/>
      <c r="H9" s="65"/>
      <c r="I9" s="32">
        <v>0</v>
      </c>
      <c r="J9" s="32">
        <v>0</v>
      </c>
      <c r="K9" s="32">
        <v>0</v>
      </c>
      <c r="L9" s="32">
        <v>251</v>
      </c>
      <c r="M9" s="32">
        <f t="shared" si="2"/>
        <v>0</v>
      </c>
      <c r="N9" s="32">
        <f t="shared" si="3"/>
        <v>251</v>
      </c>
      <c r="O9" s="32"/>
      <c r="P9" s="32"/>
      <c r="Q9" s="32">
        <f t="shared" si="4"/>
        <v>0</v>
      </c>
      <c r="R9" s="32">
        <f t="shared" si="5"/>
        <v>251</v>
      </c>
    </row>
    <row r="10" spans="1:18" ht="24" customHeight="1">
      <c r="A10" s="67"/>
      <c r="B10" s="67"/>
      <c r="C10" s="69">
        <v>4300</v>
      </c>
      <c r="D10" s="70" t="s">
        <v>10</v>
      </c>
      <c r="E10" s="65"/>
      <c r="F10" s="65"/>
      <c r="G10" s="65"/>
      <c r="H10" s="65"/>
      <c r="I10" s="32">
        <v>0</v>
      </c>
      <c r="J10" s="32">
        <v>0</v>
      </c>
      <c r="K10" s="32">
        <v>0</v>
      </c>
      <c r="L10" s="32">
        <v>1090</v>
      </c>
      <c r="M10" s="32">
        <f t="shared" si="2"/>
        <v>0</v>
      </c>
      <c r="N10" s="32">
        <f t="shared" si="3"/>
        <v>1090</v>
      </c>
      <c r="O10" s="32"/>
      <c r="P10" s="32"/>
      <c r="Q10" s="32">
        <f t="shared" si="4"/>
        <v>0</v>
      </c>
      <c r="R10" s="32">
        <f t="shared" si="5"/>
        <v>1090</v>
      </c>
    </row>
    <row r="11" spans="1:18" ht="24" customHeight="1">
      <c r="A11" s="67"/>
      <c r="B11" s="67"/>
      <c r="C11" s="69">
        <v>4430</v>
      </c>
      <c r="D11" s="2" t="s">
        <v>18</v>
      </c>
      <c r="E11" s="65"/>
      <c r="F11" s="65"/>
      <c r="G11" s="65"/>
      <c r="H11" s="65"/>
      <c r="I11" s="32">
        <v>0</v>
      </c>
      <c r="J11" s="32">
        <v>0</v>
      </c>
      <c r="K11" s="32">
        <v>0</v>
      </c>
      <c r="L11" s="32">
        <v>279904</v>
      </c>
      <c r="M11" s="32">
        <f t="shared" si="2"/>
        <v>0</v>
      </c>
      <c r="N11" s="32">
        <f t="shared" si="3"/>
        <v>279904</v>
      </c>
      <c r="O11" s="32"/>
      <c r="P11" s="32"/>
      <c r="Q11" s="32">
        <f t="shared" si="4"/>
        <v>0</v>
      </c>
      <c r="R11" s="32">
        <f t="shared" si="5"/>
        <v>279904</v>
      </c>
    </row>
    <row r="12" spans="1:18" ht="33.75">
      <c r="A12" s="67"/>
      <c r="B12" s="67"/>
      <c r="C12" s="69">
        <v>4740</v>
      </c>
      <c r="D12" s="26" t="s">
        <v>59</v>
      </c>
      <c r="E12" s="65"/>
      <c r="F12" s="65"/>
      <c r="G12" s="65"/>
      <c r="H12" s="65"/>
      <c r="I12" s="32">
        <v>0</v>
      </c>
      <c r="J12" s="32">
        <v>0</v>
      </c>
      <c r="K12" s="32">
        <v>0</v>
      </c>
      <c r="L12" s="32">
        <v>25</v>
      </c>
      <c r="M12" s="32">
        <f t="shared" si="2"/>
        <v>0</v>
      </c>
      <c r="N12" s="32">
        <f t="shared" si="3"/>
        <v>25</v>
      </c>
      <c r="O12" s="32"/>
      <c r="P12" s="32"/>
      <c r="Q12" s="32">
        <f t="shared" si="4"/>
        <v>0</v>
      </c>
      <c r="R12" s="32">
        <f t="shared" si="5"/>
        <v>25</v>
      </c>
    </row>
    <row r="13" spans="1:18" ht="24" customHeight="1">
      <c r="A13" s="67"/>
      <c r="B13" s="67"/>
      <c r="C13" s="69">
        <v>4750</v>
      </c>
      <c r="D13" s="26" t="s">
        <v>60</v>
      </c>
      <c r="E13" s="65"/>
      <c r="F13" s="65"/>
      <c r="G13" s="65"/>
      <c r="H13" s="65"/>
      <c r="I13" s="32">
        <v>0</v>
      </c>
      <c r="J13" s="32">
        <v>0</v>
      </c>
      <c r="K13" s="32">
        <v>0</v>
      </c>
      <c r="L13" s="32">
        <v>259</v>
      </c>
      <c r="M13" s="32">
        <f t="shared" si="2"/>
        <v>0</v>
      </c>
      <c r="N13" s="32">
        <f t="shared" si="3"/>
        <v>259</v>
      </c>
      <c r="O13" s="32"/>
      <c r="P13" s="32"/>
      <c r="Q13" s="32">
        <f t="shared" si="4"/>
        <v>0</v>
      </c>
      <c r="R13" s="32">
        <f t="shared" si="5"/>
        <v>259</v>
      </c>
    </row>
    <row r="14" spans="1:18" s="3" customFormat="1" ht="24.75" customHeight="1">
      <c r="A14" s="36" t="s">
        <v>5</v>
      </c>
      <c r="B14" s="55"/>
      <c r="C14" s="56"/>
      <c r="D14" s="57" t="s">
        <v>6</v>
      </c>
      <c r="E14" s="52">
        <f aca="true" t="shared" si="6" ref="E14:R14">SUM(E15)</f>
        <v>0</v>
      </c>
      <c r="F14" s="52">
        <f t="shared" si="6"/>
        <v>156600</v>
      </c>
      <c r="G14" s="52">
        <f t="shared" si="6"/>
        <v>0</v>
      </c>
      <c r="H14" s="52">
        <f t="shared" si="6"/>
        <v>0</v>
      </c>
      <c r="I14" s="52">
        <f t="shared" si="6"/>
        <v>0</v>
      </c>
      <c r="J14" s="52">
        <f t="shared" si="6"/>
        <v>156600</v>
      </c>
      <c r="K14" s="52">
        <f t="shared" si="6"/>
        <v>0</v>
      </c>
      <c r="L14" s="52">
        <f t="shared" si="6"/>
        <v>0</v>
      </c>
      <c r="M14" s="52">
        <f t="shared" si="6"/>
        <v>0</v>
      </c>
      <c r="N14" s="52">
        <f t="shared" si="6"/>
        <v>156600</v>
      </c>
      <c r="O14" s="52">
        <f t="shared" si="6"/>
        <v>0</v>
      </c>
      <c r="P14" s="52">
        <f t="shared" si="6"/>
        <v>0</v>
      </c>
      <c r="Q14" s="52">
        <f t="shared" si="6"/>
        <v>0</v>
      </c>
      <c r="R14" s="52">
        <f t="shared" si="6"/>
        <v>156600</v>
      </c>
    </row>
    <row r="15" spans="1:18" s="3" customFormat="1" ht="24.75" customHeight="1">
      <c r="A15" s="23"/>
      <c r="B15" s="23">
        <v>75011</v>
      </c>
      <c r="C15" s="28"/>
      <c r="D15" s="26" t="s">
        <v>7</v>
      </c>
      <c r="E15" s="32">
        <f aca="true" t="shared" si="7" ref="E15:J15">SUM(E16:E20)</f>
        <v>0</v>
      </c>
      <c r="F15" s="32">
        <f t="shared" si="7"/>
        <v>156600</v>
      </c>
      <c r="G15" s="32">
        <f t="shared" si="7"/>
        <v>0</v>
      </c>
      <c r="H15" s="32">
        <f t="shared" si="7"/>
        <v>0</v>
      </c>
      <c r="I15" s="32">
        <f t="shared" si="7"/>
        <v>0</v>
      </c>
      <c r="J15" s="32">
        <f t="shared" si="7"/>
        <v>156600</v>
      </c>
      <c r="K15" s="32">
        <f aca="true" t="shared" si="8" ref="K15:R15">SUM(K16:K20)</f>
        <v>0</v>
      </c>
      <c r="L15" s="32">
        <f t="shared" si="8"/>
        <v>0</v>
      </c>
      <c r="M15" s="32">
        <f t="shared" si="8"/>
        <v>0</v>
      </c>
      <c r="N15" s="32">
        <f t="shared" si="8"/>
        <v>156600</v>
      </c>
      <c r="O15" s="32">
        <f t="shared" si="8"/>
        <v>0</v>
      </c>
      <c r="P15" s="32">
        <f t="shared" si="8"/>
        <v>0</v>
      </c>
      <c r="Q15" s="32">
        <f t="shared" si="8"/>
        <v>0</v>
      </c>
      <c r="R15" s="32">
        <f t="shared" si="8"/>
        <v>156600</v>
      </c>
    </row>
    <row r="16" spans="1:18" s="3" customFormat="1" ht="21.75" customHeight="1">
      <c r="A16" s="23"/>
      <c r="B16" s="10"/>
      <c r="C16" s="24">
        <v>4010</v>
      </c>
      <c r="D16" s="26" t="s">
        <v>11</v>
      </c>
      <c r="E16" s="32">
        <v>0</v>
      </c>
      <c r="F16" s="32">
        <v>112525</v>
      </c>
      <c r="G16" s="32">
        <v>0</v>
      </c>
      <c r="H16" s="32">
        <v>0</v>
      </c>
      <c r="I16" s="32">
        <f aca="true" t="shared" si="9" ref="I16:J20">SUM(E16,G16)</f>
        <v>0</v>
      </c>
      <c r="J16" s="32">
        <f t="shared" si="9"/>
        <v>112525</v>
      </c>
      <c r="K16" s="32"/>
      <c r="L16" s="32"/>
      <c r="M16" s="32">
        <f aca="true" t="shared" si="10" ref="M16:N20">SUM(I16,K16)</f>
        <v>0</v>
      </c>
      <c r="N16" s="32">
        <f t="shared" si="10"/>
        <v>112525</v>
      </c>
      <c r="O16" s="32"/>
      <c r="P16" s="32"/>
      <c r="Q16" s="32">
        <f aca="true" t="shared" si="11" ref="Q16:R20">SUM(M16,O16)</f>
        <v>0</v>
      </c>
      <c r="R16" s="32">
        <f t="shared" si="11"/>
        <v>112525</v>
      </c>
    </row>
    <row r="17" spans="1:18" s="3" customFormat="1" ht="21.75" customHeight="1">
      <c r="A17" s="23"/>
      <c r="B17" s="10"/>
      <c r="C17" s="24">
        <v>4040</v>
      </c>
      <c r="D17" s="26" t="s">
        <v>12</v>
      </c>
      <c r="E17" s="32">
        <v>0</v>
      </c>
      <c r="F17" s="32">
        <v>19000</v>
      </c>
      <c r="G17" s="32">
        <v>0</v>
      </c>
      <c r="H17" s="32">
        <v>0</v>
      </c>
      <c r="I17" s="32">
        <f t="shared" si="9"/>
        <v>0</v>
      </c>
      <c r="J17" s="32">
        <f t="shared" si="9"/>
        <v>19000</v>
      </c>
      <c r="K17" s="32"/>
      <c r="L17" s="32"/>
      <c r="M17" s="32">
        <f t="shared" si="10"/>
        <v>0</v>
      </c>
      <c r="N17" s="32">
        <f t="shared" si="10"/>
        <v>19000</v>
      </c>
      <c r="O17" s="32"/>
      <c r="P17" s="32"/>
      <c r="Q17" s="32">
        <f t="shared" si="11"/>
        <v>0</v>
      </c>
      <c r="R17" s="32">
        <f t="shared" si="11"/>
        <v>19000</v>
      </c>
    </row>
    <row r="18" spans="1:18" s="3" customFormat="1" ht="21.75" customHeight="1">
      <c r="A18" s="23"/>
      <c r="B18" s="10"/>
      <c r="C18" s="24">
        <v>4110</v>
      </c>
      <c r="D18" s="26" t="s">
        <v>13</v>
      </c>
      <c r="E18" s="32">
        <v>0</v>
      </c>
      <c r="F18" s="32">
        <v>13626</v>
      </c>
      <c r="G18" s="32">
        <v>0</v>
      </c>
      <c r="H18" s="32">
        <v>0</v>
      </c>
      <c r="I18" s="32">
        <f t="shared" si="9"/>
        <v>0</v>
      </c>
      <c r="J18" s="32">
        <f t="shared" si="9"/>
        <v>13626</v>
      </c>
      <c r="K18" s="32"/>
      <c r="L18" s="32"/>
      <c r="M18" s="32">
        <f t="shared" si="10"/>
        <v>0</v>
      </c>
      <c r="N18" s="32">
        <f t="shared" si="10"/>
        <v>13626</v>
      </c>
      <c r="O18" s="32"/>
      <c r="P18" s="32"/>
      <c r="Q18" s="32">
        <f t="shared" si="11"/>
        <v>0</v>
      </c>
      <c r="R18" s="32">
        <f t="shared" si="11"/>
        <v>13626</v>
      </c>
    </row>
    <row r="19" spans="1:18" s="3" customFormat="1" ht="21.75" customHeight="1">
      <c r="A19" s="23"/>
      <c r="B19" s="10"/>
      <c r="C19" s="24">
        <v>4120</v>
      </c>
      <c r="D19" s="26" t="s">
        <v>14</v>
      </c>
      <c r="E19" s="32">
        <v>0</v>
      </c>
      <c r="F19" s="32">
        <v>2186</v>
      </c>
      <c r="G19" s="32">
        <v>0</v>
      </c>
      <c r="H19" s="32">
        <v>0</v>
      </c>
      <c r="I19" s="32">
        <f t="shared" si="9"/>
        <v>0</v>
      </c>
      <c r="J19" s="32">
        <f t="shared" si="9"/>
        <v>2186</v>
      </c>
      <c r="K19" s="32"/>
      <c r="L19" s="32"/>
      <c r="M19" s="32">
        <f t="shared" si="10"/>
        <v>0</v>
      </c>
      <c r="N19" s="32">
        <f t="shared" si="10"/>
        <v>2186</v>
      </c>
      <c r="O19" s="32"/>
      <c r="P19" s="32"/>
      <c r="Q19" s="32">
        <f t="shared" si="11"/>
        <v>0</v>
      </c>
      <c r="R19" s="32">
        <f t="shared" si="11"/>
        <v>2186</v>
      </c>
    </row>
    <row r="20" spans="1:18" s="3" customFormat="1" ht="21.75" customHeight="1">
      <c r="A20" s="23"/>
      <c r="B20" s="10"/>
      <c r="C20" s="25">
        <v>4440</v>
      </c>
      <c r="D20" s="26" t="s">
        <v>15</v>
      </c>
      <c r="E20" s="32">
        <v>0</v>
      </c>
      <c r="F20" s="32">
        <v>9263</v>
      </c>
      <c r="G20" s="32">
        <v>0</v>
      </c>
      <c r="H20" s="32">
        <v>0</v>
      </c>
      <c r="I20" s="32">
        <f t="shared" si="9"/>
        <v>0</v>
      </c>
      <c r="J20" s="32">
        <f t="shared" si="9"/>
        <v>9263</v>
      </c>
      <c r="K20" s="32"/>
      <c r="L20" s="32"/>
      <c r="M20" s="32">
        <f t="shared" si="10"/>
        <v>0</v>
      </c>
      <c r="N20" s="32">
        <f t="shared" si="10"/>
        <v>9263</v>
      </c>
      <c r="O20" s="32"/>
      <c r="P20" s="32"/>
      <c r="Q20" s="32">
        <f t="shared" si="11"/>
        <v>0</v>
      </c>
      <c r="R20" s="32">
        <f t="shared" si="11"/>
        <v>9263</v>
      </c>
    </row>
    <row r="21" spans="1:18" s="59" customFormat="1" ht="21.75" customHeight="1">
      <c r="A21" s="36">
        <v>801</v>
      </c>
      <c r="B21" s="55"/>
      <c r="C21" s="58"/>
      <c r="D21" s="57" t="s">
        <v>44</v>
      </c>
      <c r="E21" s="52">
        <f aca="true" t="shared" si="12" ref="E21:L21">SUM(E24)</f>
        <v>50986</v>
      </c>
      <c r="F21" s="52">
        <f t="shared" si="12"/>
        <v>0</v>
      </c>
      <c r="G21" s="52">
        <f t="shared" si="12"/>
        <v>0</v>
      </c>
      <c r="H21" s="52">
        <f t="shared" si="12"/>
        <v>0</v>
      </c>
      <c r="I21" s="52">
        <f t="shared" si="12"/>
        <v>50986</v>
      </c>
      <c r="J21" s="52">
        <f t="shared" si="12"/>
        <v>0</v>
      </c>
      <c r="K21" s="52">
        <f t="shared" si="12"/>
        <v>0</v>
      </c>
      <c r="L21" s="52">
        <f t="shared" si="12"/>
        <v>0</v>
      </c>
      <c r="M21" s="52">
        <f aca="true" t="shared" si="13" ref="M21:R21">SUM(M24,M22)</f>
        <v>50986</v>
      </c>
      <c r="N21" s="52">
        <f t="shared" si="13"/>
        <v>0</v>
      </c>
      <c r="O21" s="52">
        <f t="shared" si="13"/>
        <v>-50986</v>
      </c>
      <c r="P21" s="52">
        <f t="shared" si="13"/>
        <v>44050</v>
      </c>
      <c r="Q21" s="52">
        <f t="shared" si="13"/>
        <v>0</v>
      </c>
      <c r="R21" s="52">
        <f t="shared" si="13"/>
        <v>44050</v>
      </c>
    </row>
    <row r="22" spans="1:18" s="78" customFormat="1" ht="21.75" customHeight="1">
      <c r="A22" s="68"/>
      <c r="B22" s="85">
        <v>80101</v>
      </c>
      <c r="C22" s="69"/>
      <c r="D22" s="70" t="s">
        <v>73</v>
      </c>
      <c r="E22" s="72"/>
      <c r="F22" s="72"/>
      <c r="G22" s="72"/>
      <c r="H22" s="72"/>
      <c r="I22" s="72"/>
      <c r="J22" s="72"/>
      <c r="K22" s="72"/>
      <c r="L22" s="72"/>
      <c r="M22" s="72">
        <f aca="true" t="shared" si="14" ref="M22:R22">SUM(M23)</f>
        <v>0</v>
      </c>
      <c r="N22" s="72">
        <f t="shared" si="14"/>
        <v>0</v>
      </c>
      <c r="O22" s="72">
        <f t="shared" si="14"/>
        <v>0</v>
      </c>
      <c r="P22" s="72">
        <f t="shared" si="14"/>
        <v>44050</v>
      </c>
      <c r="Q22" s="72">
        <f t="shared" si="14"/>
        <v>0</v>
      </c>
      <c r="R22" s="72">
        <f t="shared" si="14"/>
        <v>44050</v>
      </c>
    </row>
    <row r="23" spans="1:18" s="78" customFormat="1" ht="21.75" customHeight="1">
      <c r="A23" s="68"/>
      <c r="B23" s="85"/>
      <c r="C23" s="69">
        <v>4300</v>
      </c>
      <c r="D23" s="26" t="s">
        <v>10</v>
      </c>
      <c r="E23" s="72"/>
      <c r="F23" s="72"/>
      <c r="G23" s="72"/>
      <c r="H23" s="72"/>
      <c r="I23" s="72"/>
      <c r="J23" s="72"/>
      <c r="K23" s="72"/>
      <c r="L23" s="72"/>
      <c r="M23" s="72">
        <v>0</v>
      </c>
      <c r="N23" s="72">
        <v>0</v>
      </c>
      <c r="O23" s="72"/>
      <c r="P23" s="72">
        <v>44050</v>
      </c>
      <c r="Q23" s="72">
        <f>SUM(M23,O23,)</f>
        <v>0</v>
      </c>
      <c r="R23" s="72">
        <f>SUM(N23,P23,)</f>
        <v>44050</v>
      </c>
    </row>
    <row r="24" spans="1:18" s="3" customFormat="1" ht="21.75" customHeight="1">
      <c r="A24" s="23"/>
      <c r="B24" s="10">
        <v>80195</v>
      </c>
      <c r="C24" s="25"/>
      <c r="D24" s="26" t="s">
        <v>4</v>
      </c>
      <c r="E24" s="32">
        <f aca="true" t="shared" si="15" ref="E24:R24">SUM(E25)</f>
        <v>50986</v>
      </c>
      <c r="F24" s="32">
        <f t="shared" si="15"/>
        <v>0</v>
      </c>
      <c r="G24" s="32">
        <f t="shared" si="15"/>
        <v>0</v>
      </c>
      <c r="H24" s="32">
        <f t="shared" si="15"/>
        <v>0</v>
      </c>
      <c r="I24" s="32">
        <f t="shared" si="15"/>
        <v>50986</v>
      </c>
      <c r="J24" s="32">
        <f t="shared" si="15"/>
        <v>0</v>
      </c>
      <c r="K24" s="32">
        <f t="shared" si="15"/>
        <v>0</v>
      </c>
      <c r="L24" s="32">
        <f t="shared" si="15"/>
        <v>0</v>
      </c>
      <c r="M24" s="32">
        <f t="shared" si="15"/>
        <v>50986</v>
      </c>
      <c r="N24" s="32">
        <f t="shared" si="15"/>
        <v>0</v>
      </c>
      <c r="O24" s="32">
        <f t="shared" si="15"/>
        <v>-50986</v>
      </c>
      <c r="P24" s="32">
        <f t="shared" si="15"/>
        <v>0</v>
      </c>
      <c r="Q24" s="32">
        <f t="shared" si="15"/>
        <v>0</v>
      </c>
      <c r="R24" s="32">
        <f t="shared" si="15"/>
        <v>0</v>
      </c>
    </row>
    <row r="25" spans="1:18" s="3" customFormat="1" ht="21.75" customHeight="1">
      <c r="A25" s="23"/>
      <c r="B25" s="10"/>
      <c r="C25" s="25">
        <v>4300</v>
      </c>
      <c r="D25" s="26" t="s">
        <v>10</v>
      </c>
      <c r="E25" s="32">
        <v>50986</v>
      </c>
      <c r="F25" s="32">
        <v>0</v>
      </c>
      <c r="G25" s="32">
        <v>0</v>
      </c>
      <c r="H25" s="32">
        <v>0</v>
      </c>
      <c r="I25" s="32">
        <f>SUM(E25,G25)</f>
        <v>50986</v>
      </c>
      <c r="J25" s="32">
        <f>SUM(F25,H25)</f>
        <v>0</v>
      </c>
      <c r="K25" s="32"/>
      <c r="L25" s="32"/>
      <c r="M25" s="32">
        <f>SUM(I25,K25)</f>
        <v>50986</v>
      </c>
      <c r="N25" s="32">
        <f>SUM(J25,L25)</f>
        <v>0</v>
      </c>
      <c r="O25" s="32">
        <v>-50986</v>
      </c>
      <c r="P25" s="32"/>
      <c r="Q25" s="32">
        <f>SUM(M25,O25)</f>
        <v>0</v>
      </c>
      <c r="R25" s="32">
        <f>SUM(N25,P25)</f>
        <v>0</v>
      </c>
    </row>
    <row r="26" spans="1:215" s="3" customFormat="1" ht="26.25" customHeight="1">
      <c r="A26" s="36">
        <v>852</v>
      </c>
      <c r="B26" s="55"/>
      <c r="C26" s="56"/>
      <c r="D26" s="57" t="s">
        <v>27</v>
      </c>
      <c r="E26" s="52">
        <f aca="true" t="shared" si="16" ref="E26:J26">SUM(E40,E53,E55,E58,E64)</f>
        <v>1795200</v>
      </c>
      <c r="F26" s="52">
        <f t="shared" si="16"/>
        <v>7006200</v>
      </c>
      <c r="G26" s="52">
        <f t="shared" si="16"/>
        <v>-68300</v>
      </c>
      <c r="H26" s="52">
        <f t="shared" si="16"/>
        <v>380900</v>
      </c>
      <c r="I26" s="52">
        <f t="shared" si="16"/>
        <v>1726900</v>
      </c>
      <c r="J26" s="52">
        <f t="shared" si="16"/>
        <v>7387100</v>
      </c>
      <c r="K26" s="52">
        <f aca="true" t="shared" si="17" ref="K26:R26">SUM(K40,K53,K55,K58,K64)</f>
        <v>88050</v>
      </c>
      <c r="L26" s="52">
        <f t="shared" si="17"/>
        <v>0</v>
      </c>
      <c r="M26" s="52">
        <f t="shared" si="17"/>
        <v>1814950</v>
      </c>
      <c r="N26" s="52">
        <f t="shared" si="17"/>
        <v>7387100</v>
      </c>
      <c r="O26" s="52">
        <f t="shared" si="17"/>
        <v>452368</v>
      </c>
      <c r="P26" s="52">
        <f t="shared" si="17"/>
        <v>-1058829</v>
      </c>
      <c r="Q26" s="52">
        <f t="shared" si="17"/>
        <v>2267318</v>
      </c>
      <c r="R26" s="52">
        <f t="shared" si="17"/>
        <v>6328271</v>
      </c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</row>
    <row r="27" spans="1:215" s="3" customFormat="1" ht="33.75" hidden="1">
      <c r="A27" s="36"/>
      <c r="B27" s="10">
        <v>85212</v>
      </c>
      <c r="C27" s="27"/>
      <c r="D27" s="26" t="s">
        <v>29</v>
      </c>
      <c r="E27" s="29">
        <f aca="true" t="shared" si="18" ref="E27:J27">SUM(E28:E39)</f>
        <v>5507000</v>
      </c>
      <c r="F27" s="29">
        <f t="shared" si="18"/>
        <v>5507000</v>
      </c>
      <c r="G27" s="29">
        <f t="shared" si="18"/>
        <v>5507000</v>
      </c>
      <c r="H27" s="29">
        <f t="shared" si="18"/>
        <v>5507000</v>
      </c>
      <c r="I27" s="29">
        <f t="shared" si="18"/>
        <v>5507000</v>
      </c>
      <c r="J27" s="29">
        <f t="shared" si="18"/>
        <v>5507000</v>
      </c>
      <c r="K27" s="29">
        <f aca="true" t="shared" si="19" ref="K27:R27">SUM(K28:K39)</f>
        <v>5507000</v>
      </c>
      <c r="L27" s="29">
        <f t="shared" si="19"/>
        <v>5507000</v>
      </c>
      <c r="M27" s="29">
        <f t="shared" si="19"/>
        <v>5507000</v>
      </c>
      <c r="N27" s="29">
        <f t="shared" si="19"/>
        <v>5507000</v>
      </c>
      <c r="O27" s="29">
        <f t="shared" si="19"/>
        <v>5507000</v>
      </c>
      <c r="P27" s="29">
        <f t="shared" si="19"/>
        <v>5507000</v>
      </c>
      <c r="Q27" s="29">
        <f t="shared" si="19"/>
        <v>5507000</v>
      </c>
      <c r="R27" s="29">
        <f t="shared" si="19"/>
        <v>5507000</v>
      </c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</row>
    <row r="28" spans="1:215" s="3" customFormat="1" ht="22.5" hidden="1">
      <c r="A28" s="36"/>
      <c r="B28" s="10"/>
      <c r="C28" s="27">
        <v>3020</v>
      </c>
      <c r="D28" s="8" t="s">
        <v>32</v>
      </c>
      <c r="E28" s="32">
        <v>2000</v>
      </c>
      <c r="F28" s="32">
        <v>2000</v>
      </c>
      <c r="G28" s="32">
        <v>2000</v>
      </c>
      <c r="H28" s="32">
        <v>2000</v>
      </c>
      <c r="I28" s="32">
        <v>2000</v>
      </c>
      <c r="J28" s="32">
        <v>2000</v>
      </c>
      <c r="K28" s="32">
        <v>2000</v>
      </c>
      <c r="L28" s="32">
        <v>2000</v>
      </c>
      <c r="M28" s="32">
        <v>2000</v>
      </c>
      <c r="N28" s="32">
        <v>2000</v>
      </c>
      <c r="O28" s="32">
        <v>2000</v>
      </c>
      <c r="P28" s="32">
        <v>2000</v>
      </c>
      <c r="Q28" s="32">
        <v>2000</v>
      </c>
      <c r="R28" s="32">
        <v>2000</v>
      </c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</row>
    <row r="29" spans="1:215" s="3" customFormat="1" ht="11.25" hidden="1">
      <c r="A29" s="36"/>
      <c r="B29" s="10"/>
      <c r="C29" s="27">
        <v>3110</v>
      </c>
      <c r="D29" s="26" t="s">
        <v>19</v>
      </c>
      <c r="E29" s="32">
        <f aca="true" t="shared" si="20" ref="E29:R29">5346602-4812-23800</f>
        <v>5317990</v>
      </c>
      <c r="F29" s="32">
        <f t="shared" si="20"/>
        <v>5317990</v>
      </c>
      <c r="G29" s="32">
        <f t="shared" si="20"/>
        <v>5317990</v>
      </c>
      <c r="H29" s="32">
        <f t="shared" si="20"/>
        <v>5317990</v>
      </c>
      <c r="I29" s="32">
        <f t="shared" si="20"/>
        <v>5317990</v>
      </c>
      <c r="J29" s="32">
        <f t="shared" si="20"/>
        <v>5317990</v>
      </c>
      <c r="K29" s="32">
        <f t="shared" si="20"/>
        <v>5317990</v>
      </c>
      <c r="L29" s="32">
        <f t="shared" si="20"/>
        <v>5317990</v>
      </c>
      <c r="M29" s="32">
        <f t="shared" si="20"/>
        <v>5317990</v>
      </c>
      <c r="N29" s="32">
        <f t="shared" si="20"/>
        <v>5317990</v>
      </c>
      <c r="O29" s="32">
        <f t="shared" si="20"/>
        <v>5317990</v>
      </c>
      <c r="P29" s="32">
        <f t="shared" si="20"/>
        <v>5317990</v>
      </c>
      <c r="Q29" s="32">
        <f t="shared" si="20"/>
        <v>5317990</v>
      </c>
      <c r="R29" s="32">
        <f t="shared" si="20"/>
        <v>5317990</v>
      </c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</row>
    <row r="30" spans="1:215" s="3" customFormat="1" ht="11.25" hidden="1">
      <c r="A30" s="36"/>
      <c r="B30" s="10"/>
      <c r="C30" s="10">
        <v>4010</v>
      </c>
      <c r="D30" s="2" t="s">
        <v>11</v>
      </c>
      <c r="E30" s="32">
        <v>86691</v>
      </c>
      <c r="F30" s="32">
        <v>86691</v>
      </c>
      <c r="G30" s="32">
        <v>86691</v>
      </c>
      <c r="H30" s="32">
        <v>86691</v>
      </c>
      <c r="I30" s="32">
        <v>86691</v>
      </c>
      <c r="J30" s="32">
        <v>86691</v>
      </c>
      <c r="K30" s="32">
        <v>86691</v>
      </c>
      <c r="L30" s="32">
        <v>86691</v>
      </c>
      <c r="M30" s="32">
        <v>86691</v>
      </c>
      <c r="N30" s="32">
        <v>86691</v>
      </c>
      <c r="O30" s="32">
        <v>86691</v>
      </c>
      <c r="P30" s="32">
        <v>86691</v>
      </c>
      <c r="Q30" s="32">
        <v>86691</v>
      </c>
      <c r="R30" s="32">
        <v>86691</v>
      </c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</row>
    <row r="31" spans="1:215" s="3" customFormat="1" ht="11.25" hidden="1">
      <c r="A31" s="36"/>
      <c r="B31" s="10"/>
      <c r="C31" s="10">
        <v>4040</v>
      </c>
      <c r="D31" s="2" t="s">
        <v>12</v>
      </c>
      <c r="E31" s="32">
        <v>7500</v>
      </c>
      <c r="F31" s="32">
        <v>7500</v>
      </c>
      <c r="G31" s="32">
        <v>7500</v>
      </c>
      <c r="H31" s="32">
        <v>7500</v>
      </c>
      <c r="I31" s="32">
        <v>7500</v>
      </c>
      <c r="J31" s="32">
        <v>7500</v>
      </c>
      <c r="K31" s="32">
        <v>7500</v>
      </c>
      <c r="L31" s="32">
        <v>7500</v>
      </c>
      <c r="M31" s="32">
        <v>7500</v>
      </c>
      <c r="N31" s="32">
        <v>7500</v>
      </c>
      <c r="O31" s="32">
        <v>7500</v>
      </c>
      <c r="P31" s="32">
        <v>7500</v>
      </c>
      <c r="Q31" s="32">
        <v>7500</v>
      </c>
      <c r="R31" s="32">
        <v>7500</v>
      </c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</row>
    <row r="32" spans="1:215" s="3" customFormat="1" ht="11.25" hidden="1">
      <c r="A32" s="36"/>
      <c r="B32" s="10"/>
      <c r="C32" s="10">
        <v>4110</v>
      </c>
      <c r="D32" s="2" t="s">
        <v>13</v>
      </c>
      <c r="E32" s="32">
        <f aca="true" t="shared" si="21" ref="E32:R32">16800+23800</f>
        <v>40600</v>
      </c>
      <c r="F32" s="32">
        <f t="shared" si="21"/>
        <v>40600</v>
      </c>
      <c r="G32" s="32">
        <f t="shared" si="21"/>
        <v>40600</v>
      </c>
      <c r="H32" s="32">
        <f t="shared" si="21"/>
        <v>40600</v>
      </c>
      <c r="I32" s="32">
        <f t="shared" si="21"/>
        <v>40600</v>
      </c>
      <c r="J32" s="32">
        <f t="shared" si="21"/>
        <v>40600</v>
      </c>
      <c r="K32" s="32">
        <f t="shared" si="21"/>
        <v>40600</v>
      </c>
      <c r="L32" s="32">
        <f t="shared" si="21"/>
        <v>40600</v>
      </c>
      <c r="M32" s="32">
        <f t="shared" si="21"/>
        <v>40600</v>
      </c>
      <c r="N32" s="32">
        <f t="shared" si="21"/>
        <v>40600</v>
      </c>
      <c r="O32" s="32">
        <f t="shared" si="21"/>
        <v>40600</v>
      </c>
      <c r="P32" s="32">
        <f t="shared" si="21"/>
        <v>40600</v>
      </c>
      <c r="Q32" s="32">
        <f t="shared" si="21"/>
        <v>40600</v>
      </c>
      <c r="R32" s="32">
        <f t="shared" si="21"/>
        <v>40600</v>
      </c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</row>
    <row r="33" spans="1:215" s="3" customFormat="1" ht="11.25" hidden="1">
      <c r="A33" s="36"/>
      <c r="B33" s="10"/>
      <c r="C33" s="10">
        <v>4120</v>
      </c>
      <c r="D33" s="2" t="s">
        <v>14</v>
      </c>
      <c r="E33" s="32">
        <v>2300</v>
      </c>
      <c r="F33" s="32">
        <v>2300</v>
      </c>
      <c r="G33" s="32">
        <v>2300</v>
      </c>
      <c r="H33" s="32">
        <v>2300</v>
      </c>
      <c r="I33" s="32">
        <v>2300</v>
      </c>
      <c r="J33" s="32">
        <v>2300</v>
      </c>
      <c r="K33" s="32">
        <v>2300</v>
      </c>
      <c r="L33" s="32">
        <v>2300</v>
      </c>
      <c r="M33" s="32">
        <v>2300</v>
      </c>
      <c r="N33" s="32">
        <v>2300</v>
      </c>
      <c r="O33" s="32">
        <v>2300</v>
      </c>
      <c r="P33" s="32">
        <v>2300</v>
      </c>
      <c r="Q33" s="32">
        <v>2300</v>
      </c>
      <c r="R33" s="32">
        <v>2300</v>
      </c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</row>
    <row r="34" spans="1:215" s="3" customFormat="1" ht="11.25" hidden="1">
      <c r="A34" s="36"/>
      <c r="B34" s="10"/>
      <c r="C34" s="10">
        <v>4170</v>
      </c>
      <c r="D34" s="2" t="s">
        <v>28</v>
      </c>
      <c r="E34" s="32">
        <v>3000</v>
      </c>
      <c r="F34" s="32">
        <v>3000</v>
      </c>
      <c r="G34" s="32">
        <v>3000</v>
      </c>
      <c r="H34" s="32">
        <v>3000</v>
      </c>
      <c r="I34" s="32">
        <v>3000</v>
      </c>
      <c r="J34" s="32">
        <v>3000</v>
      </c>
      <c r="K34" s="32">
        <v>3000</v>
      </c>
      <c r="L34" s="32">
        <v>3000</v>
      </c>
      <c r="M34" s="32">
        <v>3000</v>
      </c>
      <c r="N34" s="32">
        <v>3000</v>
      </c>
      <c r="O34" s="32">
        <v>3000</v>
      </c>
      <c r="P34" s="32">
        <v>3000</v>
      </c>
      <c r="Q34" s="32">
        <v>3000</v>
      </c>
      <c r="R34" s="32">
        <v>3000</v>
      </c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</row>
    <row r="35" spans="1:215" s="3" customFormat="1" ht="11.25" hidden="1">
      <c r="A35" s="36"/>
      <c r="B35" s="10"/>
      <c r="C35" s="10">
        <v>4210</v>
      </c>
      <c r="D35" s="2" t="s">
        <v>17</v>
      </c>
      <c r="E35" s="32">
        <f aca="true" t="shared" si="22" ref="E35:R35">9000+4812</f>
        <v>13812</v>
      </c>
      <c r="F35" s="32">
        <f t="shared" si="22"/>
        <v>13812</v>
      </c>
      <c r="G35" s="32">
        <f t="shared" si="22"/>
        <v>13812</v>
      </c>
      <c r="H35" s="32">
        <f t="shared" si="22"/>
        <v>13812</v>
      </c>
      <c r="I35" s="32">
        <f t="shared" si="22"/>
        <v>13812</v>
      </c>
      <c r="J35" s="32">
        <f t="shared" si="22"/>
        <v>13812</v>
      </c>
      <c r="K35" s="32">
        <f t="shared" si="22"/>
        <v>13812</v>
      </c>
      <c r="L35" s="32">
        <f t="shared" si="22"/>
        <v>13812</v>
      </c>
      <c r="M35" s="32">
        <f t="shared" si="22"/>
        <v>13812</v>
      </c>
      <c r="N35" s="32">
        <f t="shared" si="22"/>
        <v>13812</v>
      </c>
      <c r="O35" s="32">
        <f t="shared" si="22"/>
        <v>13812</v>
      </c>
      <c r="P35" s="32">
        <f t="shared" si="22"/>
        <v>13812</v>
      </c>
      <c r="Q35" s="32">
        <f t="shared" si="22"/>
        <v>13812</v>
      </c>
      <c r="R35" s="32">
        <f t="shared" si="22"/>
        <v>13812</v>
      </c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</row>
    <row r="36" spans="1:215" s="3" customFormat="1" ht="11.25" hidden="1">
      <c r="A36" s="36"/>
      <c r="B36" s="10"/>
      <c r="C36" s="10">
        <v>4300</v>
      </c>
      <c r="D36" s="2" t="s">
        <v>10</v>
      </c>
      <c r="E36" s="32">
        <v>24307</v>
      </c>
      <c r="F36" s="32">
        <v>24307</v>
      </c>
      <c r="G36" s="32">
        <v>24307</v>
      </c>
      <c r="H36" s="32">
        <v>24307</v>
      </c>
      <c r="I36" s="32">
        <v>24307</v>
      </c>
      <c r="J36" s="32">
        <v>24307</v>
      </c>
      <c r="K36" s="32">
        <v>24307</v>
      </c>
      <c r="L36" s="32">
        <v>24307</v>
      </c>
      <c r="M36" s="32">
        <v>24307</v>
      </c>
      <c r="N36" s="32">
        <v>24307</v>
      </c>
      <c r="O36" s="32">
        <v>24307</v>
      </c>
      <c r="P36" s="32">
        <v>24307</v>
      </c>
      <c r="Q36" s="32">
        <v>24307</v>
      </c>
      <c r="R36" s="32">
        <v>24307</v>
      </c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</row>
    <row r="37" spans="1:215" s="3" customFormat="1" ht="11.25" hidden="1">
      <c r="A37" s="36"/>
      <c r="B37" s="10"/>
      <c r="C37" s="10">
        <v>4410</v>
      </c>
      <c r="D37" s="2" t="s">
        <v>16</v>
      </c>
      <c r="E37" s="32">
        <v>3000</v>
      </c>
      <c r="F37" s="32">
        <v>3000</v>
      </c>
      <c r="G37" s="32">
        <v>3000</v>
      </c>
      <c r="H37" s="32">
        <v>3000</v>
      </c>
      <c r="I37" s="32">
        <v>3000</v>
      </c>
      <c r="J37" s="32">
        <v>3000</v>
      </c>
      <c r="K37" s="32">
        <v>3000</v>
      </c>
      <c r="L37" s="32">
        <v>3000</v>
      </c>
      <c r="M37" s="32">
        <v>3000</v>
      </c>
      <c r="N37" s="32">
        <v>3000</v>
      </c>
      <c r="O37" s="32">
        <v>3000</v>
      </c>
      <c r="P37" s="32">
        <v>3000</v>
      </c>
      <c r="Q37" s="32">
        <v>3000</v>
      </c>
      <c r="R37" s="32">
        <v>3000</v>
      </c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</row>
    <row r="38" spans="1:215" s="3" customFormat="1" ht="11.25" hidden="1">
      <c r="A38" s="36"/>
      <c r="B38" s="10"/>
      <c r="C38" s="10">
        <v>4430</v>
      </c>
      <c r="D38" s="2" t="s">
        <v>18</v>
      </c>
      <c r="E38" s="32">
        <v>2000</v>
      </c>
      <c r="F38" s="32">
        <v>2000</v>
      </c>
      <c r="G38" s="32">
        <v>2000</v>
      </c>
      <c r="H38" s="32">
        <v>2000</v>
      </c>
      <c r="I38" s="32">
        <v>2000</v>
      </c>
      <c r="J38" s="32">
        <v>2000</v>
      </c>
      <c r="K38" s="32">
        <v>2000</v>
      </c>
      <c r="L38" s="32">
        <v>2000</v>
      </c>
      <c r="M38" s="32">
        <v>2000</v>
      </c>
      <c r="N38" s="32">
        <v>2000</v>
      </c>
      <c r="O38" s="32">
        <v>2000</v>
      </c>
      <c r="P38" s="32">
        <v>2000</v>
      </c>
      <c r="Q38" s="32">
        <v>2000</v>
      </c>
      <c r="R38" s="32">
        <v>2000</v>
      </c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</row>
    <row r="39" spans="1:215" s="3" customFormat="1" ht="22.5" hidden="1">
      <c r="A39" s="36"/>
      <c r="B39" s="10"/>
      <c r="C39" s="10">
        <v>4440</v>
      </c>
      <c r="D39" s="2" t="s">
        <v>15</v>
      </c>
      <c r="E39" s="32">
        <v>3800</v>
      </c>
      <c r="F39" s="32">
        <v>3800</v>
      </c>
      <c r="G39" s="32">
        <v>3800</v>
      </c>
      <c r="H39" s="32">
        <v>3800</v>
      </c>
      <c r="I39" s="32">
        <v>3800</v>
      </c>
      <c r="J39" s="32">
        <v>3800</v>
      </c>
      <c r="K39" s="32">
        <v>3800</v>
      </c>
      <c r="L39" s="32">
        <v>3800</v>
      </c>
      <c r="M39" s="32">
        <v>3800</v>
      </c>
      <c r="N39" s="32">
        <v>3800</v>
      </c>
      <c r="O39" s="32">
        <v>3800</v>
      </c>
      <c r="P39" s="32">
        <v>3800</v>
      </c>
      <c r="Q39" s="32">
        <v>3800</v>
      </c>
      <c r="R39" s="32">
        <v>3800</v>
      </c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</row>
    <row r="40" spans="1:215" s="3" customFormat="1" ht="45">
      <c r="A40" s="36"/>
      <c r="B40" s="10">
        <v>85212</v>
      </c>
      <c r="C40" s="27"/>
      <c r="D40" s="26" t="s">
        <v>37</v>
      </c>
      <c r="E40" s="32">
        <f aca="true" t="shared" si="23" ref="E40:J40">SUM(E41:E52)</f>
        <v>0</v>
      </c>
      <c r="F40" s="32">
        <f t="shared" si="23"/>
        <v>6479100</v>
      </c>
      <c r="G40" s="32">
        <f t="shared" si="23"/>
        <v>0</v>
      </c>
      <c r="H40" s="32">
        <f t="shared" si="23"/>
        <v>334300</v>
      </c>
      <c r="I40" s="32">
        <f t="shared" si="23"/>
        <v>0</v>
      </c>
      <c r="J40" s="32">
        <f t="shared" si="23"/>
        <v>6813400</v>
      </c>
      <c r="K40" s="32">
        <f aca="true" t="shared" si="24" ref="K40:R40">SUM(K41:K52)</f>
        <v>0</v>
      </c>
      <c r="L40" s="32">
        <f t="shared" si="24"/>
        <v>0</v>
      </c>
      <c r="M40" s="32">
        <f t="shared" si="24"/>
        <v>0</v>
      </c>
      <c r="N40" s="32">
        <f t="shared" si="24"/>
        <v>6813400</v>
      </c>
      <c r="O40" s="32">
        <f t="shared" si="24"/>
        <v>0</v>
      </c>
      <c r="P40" s="32">
        <f t="shared" si="24"/>
        <v>-763299</v>
      </c>
      <c r="Q40" s="32">
        <f t="shared" si="24"/>
        <v>0</v>
      </c>
      <c r="R40" s="32">
        <f t="shared" si="24"/>
        <v>6050101</v>
      </c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</row>
    <row r="41" spans="1:215" s="3" customFormat="1" ht="24" customHeight="1">
      <c r="A41" s="36"/>
      <c r="B41" s="10"/>
      <c r="C41" s="27">
        <v>3110</v>
      </c>
      <c r="D41" s="26" t="s">
        <v>19</v>
      </c>
      <c r="E41" s="22">
        <v>0</v>
      </c>
      <c r="F41" s="22">
        <v>6233727</v>
      </c>
      <c r="G41" s="22">
        <v>0</v>
      </c>
      <c r="H41" s="22">
        <v>324271</v>
      </c>
      <c r="I41" s="22">
        <f aca="true" t="shared" si="25" ref="I41:J52">SUM(E41,G41)</f>
        <v>0</v>
      </c>
      <c r="J41" s="22">
        <f t="shared" si="25"/>
        <v>6557998</v>
      </c>
      <c r="K41" s="22"/>
      <c r="L41" s="22"/>
      <c r="M41" s="22">
        <f aca="true" t="shared" si="26" ref="M41:M52">SUM(I41,K41)</f>
        <v>0</v>
      </c>
      <c r="N41" s="22">
        <f aca="true" t="shared" si="27" ref="N41:N52">SUM(J41,L41)</f>
        <v>6557998</v>
      </c>
      <c r="O41" s="22"/>
      <c r="P41" s="22">
        <v>-740400</v>
      </c>
      <c r="Q41" s="22">
        <f aca="true" t="shared" si="28" ref="Q41:Q52">SUM(M41,O41)</f>
        <v>0</v>
      </c>
      <c r="R41" s="22">
        <f aca="true" t="shared" si="29" ref="R41:R52">SUM(N41,P41)</f>
        <v>5817598</v>
      </c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</row>
    <row r="42" spans="1:215" s="3" customFormat="1" ht="24" customHeight="1">
      <c r="A42" s="36"/>
      <c r="B42" s="10"/>
      <c r="C42" s="10">
        <v>4010</v>
      </c>
      <c r="D42" s="2" t="s">
        <v>11</v>
      </c>
      <c r="E42" s="22">
        <v>0</v>
      </c>
      <c r="F42" s="22">
        <v>153581</v>
      </c>
      <c r="G42" s="22">
        <v>0</v>
      </c>
      <c r="H42" s="22">
        <v>1080</v>
      </c>
      <c r="I42" s="22">
        <f t="shared" si="25"/>
        <v>0</v>
      </c>
      <c r="J42" s="22">
        <f t="shared" si="25"/>
        <v>154661</v>
      </c>
      <c r="K42" s="22"/>
      <c r="L42" s="22"/>
      <c r="M42" s="22">
        <f t="shared" si="26"/>
        <v>0</v>
      </c>
      <c r="N42" s="22">
        <f t="shared" si="27"/>
        <v>154661</v>
      </c>
      <c r="O42" s="22"/>
      <c r="P42" s="22">
        <v>-22899</v>
      </c>
      <c r="Q42" s="22">
        <f t="shared" si="28"/>
        <v>0</v>
      </c>
      <c r="R42" s="22">
        <f t="shared" si="29"/>
        <v>131762</v>
      </c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</row>
    <row r="43" spans="1:215" s="3" customFormat="1" ht="24" customHeight="1">
      <c r="A43" s="36"/>
      <c r="B43" s="10"/>
      <c r="C43" s="10">
        <v>4040</v>
      </c>
      <c r="D43" s="2" t="s">
        <v>12</v>
      </c>
      <c r="E43" s="22">
        <v>0</v>
      </c>
      <c r="F43" s="22">
        <v>12000</v>
      </c>
      <c r="G43" s="22">
        <v>0</v>
      </c>
      <c r="H43" s="22">
        <v>-1406</v>
      </c>
      <c r="I43" s="22">
        <f t="shared" si="25"/>
        <v>0</v>
      </c>
      <c r="J43" s="22">
        <f t="shared" si="25"/>
        <v>10594</v>
      </c>
      <c r="K43" s="22"/>
      <c r="L43" s="22"/>
      <c r="M43" s="22">
        <f t="shared" si="26"/>
        <v>0</v>
      </c>
      <c r="N43" s="22">
        <f t="shared" si="27"/>
        <v>10594</v>
      </c>
      <c r="O43" s="22"/>
      <c r="P43" s="22"/>
      <c r="Q43" s="22">
        <f t="shared" si="28"/>
        <v>0</v>
      </c>
      <c r="R43" s="22">
        <f t="shared" si="29"/>
        <v>10594</v>
      </c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</row>
    <row r="44" spans="1:215" s="3" customFormat="1" ht="24" customHeight="1">
      <c r="A44" s="36"/>
      <c r="B44" s="10"/>
      <c r="C44" s="10">
        <v>4110</v>
      </c>
      <c r="D44" s="2" t="s">
        <v>13</v>
      </c>
      <c r="E44" s="22">
        <v>0</v>
      </c>
      <c r="F44" s="22">
        <v>71612</v>
      </c>
      <c r="G44" s="22">
        <v>0</v>
      </c>
      <c r="H44" s="22">
        <v>0</v>
      </c>
      <c r="I44" s="22">
        <f t="shared" si="25"/>
        <v>0</v>
      </c>
      <c r="J44" s="22">
        <f t="shared" si="25"/>
        <v>71612</v>
      </c>
      <c r="K44" s="22"/>
      <c r="L44" s="22"/>
      <c r="M44" s="22">
        <f t="shared" si="26"/>
        <v>0</v>
      </c>
      <c r="N44" s="22">
        <f t="shared" si="27"/>
        <v>71612</v>
      </c>
      <c r="O44" s="22"/>
      <c r="P44" s="22"/>
      <c r="Q44" s="22">
        <f t="shared" si="28"/>
        <v>0</v>
      </c>
      <c r="R44" s="22">
        <f t="shared" si="29"/>
        <v>71612</v>
      </c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</row>
    <row r="45" spans="1:215" s="3" customFormat="1" ht="24" customHeight="1">
      <c r="A45" s="36"/>
      <c r="B45" s="10"/>
      <c r="C45" s="10">
        <v>4120</v>
      </c>
      <c r="D45" s="2" t="s">
        <v>14</v>
      </c>
      <c r="E45" s="22">
        <v>0</v>
      </c>
      <c r="F45" s="22">
        <v>3305</v>
      </c>
      <c r="G45" s="22">
        <v>0</v>
      </c>
      <c r="H45" s="22">
        <v>0</v>
      </c>
      <c r="I45" s="22">
        <f t="shared" si="25"/>
        <v>0</v>
      </c>
      <c r="J45" s="22">
        <f t="shared" si="25"/>
        <v>3305</v>
      </c>
      <c r="K45" s="22"/>
      <c r="L45" s="22"/>
      <c r="M45" s="22">
        <f t="shared" si="26"/>
        <v>0</v>
      </c>
      <c r="N45" s="22">
        <f t="shared" si="27"/>
        <v>3305</v>
      </c>
      <c r="O45" s="22"/>
      <c r="P45" s="22"/>
      <c r="Q45" s="22">
        <f t="shared" si="28"/>
        <v>0</v>
      </c>
      <c r="R45" s="22">
        <f t="shared" si="29"/>
        <v>3305</v>
      </c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</row>
    <row r="46" spans="1:215" s="3" customFormat="1" ht="24" customHeight="1">
      <c r="A46" s="36"/>
      <c r="B46" s="10"/>
      <c r="C46" s="10">
        <v>4210</v>
      </c>
      <c r="D46" s="2" t="s">
        <v>17</v>
      </c>
      <c r="E46" s="22">
        <v>0</v>
      </c>
      <c r="F46" s="22">
        <v>0</v>
      </c>
      <c r="G46" s="22">
        <v>0</v>
      </c>
      <c r="H46" s="22">
        <v>5029</v>
      </c>
      <c r="I46" s="22">
        <f t="shared" si="25"/>
        <v>0</v>
      </c>
      <c r="J46" s="22">
        <f t="shared" si="25"/>
        <v>5029</v>
      </c>
      <c r="K46" s="22"/>
      <c r="L46" s="22"/>
      <c r="M46" s="22">
        <f t="shared" si="26"/>
        <v>0</v>
      </c>
      <c r="N46" s="22">
        <f t="shared" si="27"/>
        <v>5029</v>
      </c>
      <c r="O46" s="22"/>
      <c r="P46" s="22"/>
      <c r="Q46" s="22">
        <f t="shared" si="28"/>
        <v>0</v>
      </c>
      <c r="R46" s="22">
        <f t="shared" si="29"/>
        <v>5029</v>
      </c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</row>
    <row r="47" spans="1:215" s="3" customFormat="1" ht="24" customHeight="1">
      <c r="A47" s="36"/>
      <c r="B47" s="10"/>
      <c r="C47" s="10">
        <v>4410</v>
      </c>
      <c r="D47" s="2" t="s">
        <v>16</v>
      </c>
      <c r="E47" s="22">
        <v>0</v>
      </c>
      <c r="F47" s="22">
        <v>0</v>
      </c>
      <c r="G47" s="22">
        <v>0</v>
      </c>
      <c r="H47" s="22">
        <v>2000</v>
      </c>
      <c r="I47" s="22">
        <f t="shared" si="25"/>
        <v>0</v>
      </c>
      <c r="J47" s="22">
        <f t="shared" si="25"/>
        <v>2000</v>
      </c>
      <c r="K47" s="22"/>
      <c r="L47" s="22"/>
      <c r="M47" s="22">
        <f t="shared" si="26"/>
        <v>0</v>
      </c>
      <c r="N47" s="22">
        <f t="shared" si="27"/>
        <v>2000</v>
      </c>
      <c r="O47" s="22"/>
      <c r="P47" s="22"/>
      <c r="Q47" s="22">
        <f t="shared" si="28"/>
        <v>0</v>
      </c>
      <c r="R47" s="22">
        <f t="shared" si="29"/>
        <v>2000</v>
      </c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</row>
    <row r="48" spans="1:215" s="3" customFormat="1" ht="24" customHeight="1">
      <c r="A48" s="36"/>
      <c r="B48" s="10"/>
      <c r="C48" s="10">
        <v>4430</v>
      </c>
      <c r="D48" s="2" t="s">
        <v>18</v>
      </c>
      <c r="E48" s="22">
        <v>0</v>
      </c>
      <c r="F48" s="22">
        <v>0</v>
      </c>
      <c r="G48" s="22">
        <v>0</v>
      </c>
      <c r="H48" s="22">
        <v>1000</v>
      </c>
      <c r="I48" s="22">
        <f t="shared" si="25"/>
        <v>0</v>
      </c>
      <c r="J48" s="22">
        <f t="shared" si="25"/>
        <v>1000</v>
      </c>
      <c r="K48" s="22"/>
      <c r="L48" s="22"/>
      <c r="M48" s="22">
        <f t="shared" si="26"/>
        <v>0</v>
      </c>
      <c r="N48" s="22">
        <f t="shared" si="27"/>
        <v>1000</v>
      </c>
      <c r="O48" s="22"/>
      <c r="P48" s="22"/>
      <c r="Q48" s="22">
        <f t="shared" si="28"/>
        <v>0</v>
      </c>
      <c r="R48" s="22">
        <f t="shared" si="29"/>
        <v>1000</v>
      </c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</row>
    <row r="49" spans="1:215" s="3" customFormat="1" ht="24" customHeight="1">
      <c r="A49" s="36"/>
      <c r="B49" s="10"/>
      <c r="C49" s="10">
        <v>4440</v>
      </c>
      <c r="D49" s="2" t="s">
        <v>15</v>
      </c>
      <c r="E49" s="22">
        <v>0</v>
      </c>
      <c r="F49" s="22">
        <v>4875</v>
      </c>
      <c r="G49" s="22">
        <v>0</v>
      </c>
      <c r="H49" s="22">
        <v>126</v>
      </c>
      <c r="I49" s="22">
        <f t="shared" si="25"/>
        <v>0</v>
      </c>
      <c r="J49" s="22">
        <f t="shared" si="25"/>
        <v>5001</v>
      </c>
      <c r="K49" s="22"/>
      <c r="L49" s="22"/>
      <c r="M49" s="22">
        <f t="shared" si="26"/>
        <v>0</v>
      </c>
      <c r="N49" s="22">
        <f t="shared" si="27"/>
        <v>5001</v>
      </c>
      <c r="O49" s="22"/>
      <c r="P49" s="22"/>
      <c r="Q49" s="22">
        <f t="shared" si="28"/>
        <v>0</v>
      </c>
      <c r="R49" s="22">
        <f t="shared" si="29"/>
        <v>5001</v>
      </c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</row>
    <row r="50" spans="1:215" s="3" customFormat="1" ht="24" customHeight="1">
      <c r="A50" s="36"/>
      <c r="B50" s="10"/>
      <c r="C50" s="28">
        <v>4580</v>
      </c>
      <c r="D50" s="26" t="s">
        <v>58</v>
      </c>
      <c r="E50" s="22">
        <v>0</v>
      </c>
      <c r="F50" s="22">
        <v>0</v>
      </c>
      <c r="G50" s="22">
        <v>0</v>
      </c>
      <c r="H50" s="22">
        <v>200</v>
      </c>
      <c r="I50" s="22">
        <f t="shared" si="25"/>
        <v>0</v>
      </c>
      <c r="J50" s="22">
        <f t="shared" si="25"/>
        <v>200</v>
      </c>
      <c r="K50" s="22"/>
      <c r="L50" s="22"/>
      <c r="M50" s="22">
        <f t="shared" si="26"/>
        <v>0</v>
      </c>
      <c r="N50" s="22">
        <f t="shared" si="27"/>
        <v>200</v>
      </c>
      <c r="O50" s="22"/>
      <c r="P50" s="22"/>
      <c r="Q50" s="22">
        <f t="shared" si="28"/>
        <v>0</v>
      </c>
      <c r="R50" s="22">
        <f t="shared" si="29"/>
        <v>200</v>
      </c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</row>
    <row r="51" spans="1:215" s="3" customFormat="1" ht="33.75">
      <c r="A51" s="36"/>
      <c r="B51" s="10"/>
      <c r="C51" s="28">
        <v>4740</v>
      </c>
      <c r="D51" s="26" t="s">
        <v>59</v>
      </c>
      <c r="E51" s="22">
        <v>0</v>
      </c>
      <c r="F51" s="22">
        <v>0</v>
      </c>
      <c r="G51" s="22">
        <v>0</v>
      </c>
      <c r="H51" s="22">
        <v>1000</v>
      </c>
      <c r="I51" s="22">
        <f t="shared" si="25"/>
        <v>0</v>
      </c>
      <c r="J51" s="22">
        <f t="shared" si="25"/>
        <v>1000</v>
      </c>
      <c r="K51" s="22"/>
      <c r="L51" s="22"/>
      <c r="M51" s="22">
        <f t="shared" si="26"/>
        <v>0</v>
      </c>
      <c r="N51" s="22">
        <f t="shared" si="27"/>
        <v>1000</v>
      </c>
      <c r="O51" s="22"/>
      <c r="P51" s="22"/>
      <c r="Q51" s="22">
        <f t="shared" si="28"/>
        <v>0</v>
      </c>
      <c r="R51" s="22">
        <f t="shared" si="29"/>
        <v>1000</v>
      </c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</row>
    <row r="52" spans="1:215" s="3" customFormat="1" ht="24" customHeight="1">
      <c r="A52" s="36"/>
      <c r="B52" s="10"/>
      <c r="C52" s="28">
        <v>4750</v>
      </c>
      <c r="D52" s="26" t="s">
        <v>60</v>
      </c>
      <c r="E52" s="22">
        <v>0</v>
      </c>
      <c r="F52" s="22">
        <v>0</v>
      </c>
      <c r="G52" s="22">
        <v>0</v>
      </c>
      <c r="H52" s="22">
        <v>1000</v>
      </c>
      <c r="I52" s="22">
        <f t="shared" si="25"/>
        <v>0</v>
      </c>
      <c r="J52" s="22">
        <f t="shared" si="25"/>
        <v>1000</v>
      </c>
      <c r="K52" s="22"/>
      <c r="L52" s="22"/>
      <c r="M52" s="22">
        <f t="shared" si="26"/>
        <v>0</v>
      </c>
      <c r="N52" s="22">
        <f t="shared" si="27"/>
        <v>1000</v>
      </c>
      <c r="O52" s="22"/>
      <c r="P52" s="22"/>
      <c r="Q52" s="22">
        <f t="shared" si="28"/>
        <v>0</v>
      </c>
      <c r="R52" s="22">
        <f t="shared" si="29"/>
        <v>1000</v>
      </c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</row>
    <row r="53" spans="1:215" s="3" customFormat="1" ht="49.5" customHeight="1">
      <c r="A53" s="23"/>
      <c r="B53" s="10">
        <v>85213</v>
      </c>
      <c r="C53" s="28"/>
      <c r="D53" s="26" t="s">
        <v>26</v>
      </c>
      <c r="E53" s="32">
        <f aca="true" t="shared" si="30" ref="E53:R53">SUM(E54)</f>
        <v>0</v>
      </c>
      <c r="F53" s="32">
        <f t="shared" si="30"/>
        <v>59100</v>
      </c>
      <c r="G53" s="32">
        <f t="shared" si="30"/>
        <v>0</v>
      </c>
      <c r="H53" s="32">
        <f t="shared" si="30"/>
        <v>-4100</v>
      </c>
      <c r="I53" s="32">
        <f t="shared" si="30"/>
        <v>0</v>
      </c>
      <c r="J53" s="32">
        <f t="shared" si="30"/>
        <v>55000</v>
      </c>
      <c r="K53" s="32">
        <f t="shared" si="30"/>
        <v>0</v>
      </c>
      <c r="L53" s="32">
        <f t="shared" si="30"/>
        <v>0</v>
      </c>
      <c r="M53" s="32">
        <f t="shared" si="30"/>
        <v>0</v>
      </c>
      <c r="N53" s="32">
        <f t="shared" si="30"/>
        <v>55000</v>
      </c>
      <c r="O53" s="32">
        <f t="shared" si="30"/>
        <v>18550</v>
      </c>
      <c r="P53" s="32">
        <f t="shared" si="30"/>
        <v>-22495</v>
      </c>
      <c r="Q53" s="32">
        <f t="shared" si="30"/>
        <v>18550</v>
      </c>
      <c r="R53" s="32">
        <f t="shared" si="30"/>
        <v>32505</v>
      </c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</row>
    <row r="54" spans="1:215" s="3" customFormat="1" ht="21.75" customHeight="1">
      <c r="A54" s="23"/>
      <c r="B54" s="10"/>
      <c r="C54" s="28">
        <v>4130</v>
      </c>
      <c r="D54" s="26" t="s">
        <v>20</v>
      </c>
      <c r="E54" s="32">
        <v>0</v>
      </c>
      <c r="F54" s="32">
        <v>59100</v>
      </c>
      <c r="G54" s="32">
        <v>0</v>
      </c>
      <c r="H54" s="32">
        <v>-4100</v>
      </c>
      <c r="I54" s="32">
        <f>SUM(E54,G54)</f>
        <v>0</v>
      </c>
      <c r="J54" s="32">
        <f>SUM(F54,H54)</f>
        <v>55000</v>
      </c>
      <c r="K54" s="32"/>
      <c r="L54" s="32"/>
      <c r="M54" s="32">
        <f>SUM(I54,K54)</f>
        <v>0</v>
      </c>
      <c r="N54" s="32">
        <f>SUM(J54,L54)</f>
        <v>55000</v>
      </c>
      <c r="O54" s="32">
        <v>18550</v>
      </c>
      <c r="P54" s="32">
        <f>-18550-3945</f>
        <v>-22495</v>
      </c>
      <c r="Q54" s="32">
        <f>SUM(M54,O54)</f>
        <v>18550</v>
      </c>
      <c r="R54" s="32">
        <f>SUM(N54,P54)</f>
        <v>32505</v>
      </c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</row>
    <row r="55" spans="1:215" s="15" customFormat="1" ht="22.5">
      <c r="A55" s="19"/>
      <c r="B55" s="19">
        <v>85214</v>
      </c>
      <c r="C55" s="20"/>
      <c r="D55" s="18" t="s">
        <v>31</v>
      </c>
      <c r="E55" s="34">
        <f aca="true" t="shared" si="31" ref="E55:J55">SUM(E56:E57)</f>
        <v>656100</v>
      </c>
      <c r="F55" s="34">
        <f t="shared" si="31"/>
        <v>468000</v>
      </c>
      <c r="G55" s="34">
        <f t="shared" si="31"/>
        <v>-68300</v>
      </c>
      <c r="H55" s="34">
        <f t="shared" si="31"/>
        <v>50700</v>
      </c>
      <c r="I55" s="34">
        <f t="shared" si="31"/>
        <v>587800</v>
      </c>
      <c r="J55" s="34">
        <f t="shared" si="31"/>
        <v>518700</v>
      </c>
      <c r="K55" s="34">
        <f aca="true" t="shared" si="32" ref="K55:R55">SUM(K56:K57)</f>
        <v>0</v>
      </c>
      <c r="L55" s="34">
        <f t="shared" si="32"/>
        <v>0</v>
      </c>
      <c r="M55" s="34">
        <f t="shared" si="32"/>
        <v>587800</v>
      </c>
      <c r="N55" s="34">
        <f t="shared" si="32"/>
        <v>518700</v>
      </c>
      <c r="O55" s="34">
        <f t="shared" si="32"/>
        <v>383144</v>
      </c>
      <c r="P55" s="34">
        <f t="shared" si="32"/>
        <v>-273035</v>
      </c>
      <c r="Q55" s="34">
        <f t="shared" si="32"/>
        <v>970944</v>
      </c>
      <c r="R55" s="34">
        <f t="shared" si="32"/>
        <v>245665</v>
      </c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</row>
    <row r="56" spans="1:215" s="15" customFormat="1" ht="21.75" customHeight="1">
      <c r="A56" s="19"/>
      <c r="B56" s="30"/>
      <c r="C56" s="20">
        <v>3110</v>
      </c>
      <c r="D56" s="18" t="s">
        <v>19</v>
      </c>
      <c r="E56" s="34">
        <v>656100</v>
      </c>
      <c r="F56" s="34">
        <v>466900</v>
      </c>
      <c r="G56" s="34">
        <v>-68300</v>
      </c>
      <c r="H56" s="34">
        <v>50700</v>
      </c>
      <c r="I56" s="34">
        <f>SUM(E56,G56)</f>
        <v>587800</v>
      </c>
      <c r="J56" s="34">
        <f>SUM(F56,H56)</f>
        <v>517600</v>
      </c>
      <c r="K56" s="34"/>
      <c r="L56" s="34"/>
      <c r="M56" s="34">
        <f>SUM(I56,K56)</f>
        <v>587800</v>
      </c>
      <c r="N56" s="34">
        <f>SUM(J56,L56)</f>
        <v>517600</v>
      </c>
      <c r="O56" s="34">
        <f>110109+273035</f>
        <v>383144</v>
      </c>
      <c r="P56" s="34">
        <v>-273035</v>
      </c>
      <c r="Q56" s="34">
        <f>SUM(M56,O56)</f>
        <v>970944</v>
      </c>
      <c r="R56" s="34">
        <f>SUM(N56,P56)</f>
        <v>244565</v>
      </c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</row>
    <row r="57" spans="1:215" s="15" customFormat="1" ht="21.75" customHeight="1">
      <c r="A57" s="19"/>
      <c r="B57" s="30"/>
      <c r="C57" s="30">
        <v>4110</v>
      </c>
      <c r="D57" s="2" t="s">
        <v>13</v>
      </c>
      <c r="E57" s="34">
        <v>0</v>
      </c>
      <c r="F57" s="34">
        <v>1100</v>
      </c>
      <c r="G57" s="34">
        <v>0</v>
      </c>
      <c r="H57" s="34">
        <v>0</v>
      </c>
      <c r="I57" s="34">
        <f>SUM(E57,G57)</f>
        <v>0</v>
      </c>
      <c r="J57" s="34">
        <f>SUM(F57,H57)</f>
        <v>1100</v>
      </c>
      <c r="K57" s="34"/>
      <c r="L57" s="34"/>
      <c r="M57" s="34">
        <f>SUM(I57,K57)</f>
        <v>0</v>
      </c>
      <c r="N57" s="34">
        <f>SUM(J57,L57)</f>
        <v>1100</v>
      </c>
      <c r="O57" s="34"/>
      <c r="P57" s="34"/>
      <c r="Q57" s="34">
        <f>SUM(M57,O57)</f>
        <v>0</v>
      </c>
      <c r="R57" s="34">
        <f>SUM(N57,P57)</f>
        <v>1100</v>
      </c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</row>
    <row r="58" spans="1:215" s="15" customFormat="1" ht="21.75" customHeight="1">
      <c r="A58" s="19"/>
      <c r="B58" s="30">
        <v>85219</v>
      </c>
      <c r="C58" s="30"/>
      <c r="D58" s="26" t="s">
        <v>8</v>
      </c>
      <c r="E58" s="34">
        <f aca="true" t="shared" si="33" ref="E58:J58">SUM(E59:E63)</f>
        <v>597800</v>
      </c>
      <c r="F58" s="34">
        <f t="shared" si="33"/>
        <v>0</v>
      </c>
      <c r="G58" s="34">
        <f t="shared" si="33"/>
        <v>0</v>
      </c>
      <c r="H58" s="34">
        <f t="shared" si="33"/>
        <v>0</v>
      </c>
      <c r="I58" s="34">
        <f t="shared" si="33"/>
        <v>597800</v>
      </c>
      <c r="J58" s="34">
        <f t="shared" si="33"/>
        <v>0</v>
      </c>
      <c r="K58" s="34">
        <f aca="true" t="shared" si="34" ref="K58:R58">SUM(K59:K63)</f>
        <v>13050</v>
      </c>
      <c r="L58" s="34">
        <f t="shared" si="34"/>
        <v>0</v>
      </c>
      <c r="M58" s="34">
        <f t="shared" si="34"/>
        <v>610850</v>
      </c>
      <c r="N58" s="34">
        <f t="shared" si="34"/>
        <v>0</v>
      </c>
      <c r="O58" s="34">
        <f t="shared" si="34"/>
        <v>-24326</v>
      </c>
      <c r="P58" s="34">
        <f t="shared" si="34"/>
        <v>0</v>
      </c>
      <c r="Q58" s="34">
        <f t="shared" si="34"/>
        <v>586524</v>
      </c>
      <c r="R58" s="34">
        <f t="shared" si="34"/>
        <v>0</v>
      </c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</row>
    <row r="59" spans="1:215" s="15" customFormat="1" ht="21.75" customHeight="1">
      <c r="A59" s="19"/>
      <c r="B59" s="30"/>
      <c r="C59" s="30">
        <v>4010</v>
      </c>
      <c r="D59" s="2" t="s">
        <v>11</v>
      </c>
      <c r="E59" s="34">
        <v>467500</v>
      </c>
      <c r="F59" s="34">
        <v>0</v>
      </c>
      <c r="G59" s="34">
        <v>0</v>
      </c>
      <c r="H59" s="34">
        <v>0</v>
      </c>
      <c r="I59" s="34">
        <f aca="true" t="shared" si="35" ref="I59:J63">SUM(E59,G59)</f>
        <v>467500</v>
      </c>
      <c r="J59" s="34">
        <f t="shared" si="35"/>
        <v>0</v>
      </c>
      <c r="K59" s="34">
        <v>13050</v>
      </c>
      <c r="L59" s="34"/>
      <c r="M59" s="34">
        <f aca="true" t="shared" si="36" ref="M59:N63">SUM(I59,K59)</f>
        <v>480550</v>
      </c>
      <c r="N59" s="34">
        <f t="shared" si="36"/>
        <v>0</v>
      </c>
      <c r="O59" s="34">
        <f>11509-31035</f>
        <v>-19526</v>
      </c>
      <c r="P59" s="34"/>
      <c r="Q59" s="34">
        <f aca="true" t="shared" si="37" ref="Q59:R63">SUM(M59,O59)</f>
        <v>461024</v>
      </c>
      <c r="R59" s="34">
        <f t="shared" si="37"/>
        <v>0</v>
      </c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</row>
    <row r="60" spans="1:215" s="15" customFormat="1" ht="21.75" customHeight="1">
      <c r="A60" s="19"/>
      <c r="B60" s="30"/>
      <c r="C60" s="30">
        <v>4040</v>
      </c>
      <c r="D60" s="2" t="s">
        <v>12</v>
      </c>
      <c r="E60" s="34">
        <v>32000</v>
      </c>
      <c r="F60" s="34">
        <v>0</v>
      </c>
      <c r="G60" s="34">
        <v>0</v>
      </c>
      <c r="H60" s="34">
        <v>0</v>
      </c>
      <c r="I60" s="34">
        <f t="shared" si="35"/>
        <v>32000</v>
      </c>
      <c r="J60" s="34">
        <f t="shared" si="35"/>
        <v>0</v>
      </c>
      <c r="K60" s="34"/>
      <c r="L60" s="34"/>
      <c r="M60" s="34">
        <f t="shared" si="36"/>
        <v>32000</v>
      </c>
      <c r="N60" s="34">
        <f t="shared" si="36"/>
        <v>0</v>
      </c>
      <c r="O60" s="34"/>
      <c r="P60" s="34"/>
      <c r="Q60" s="34">
        <f t="shared" si="37"/>
        <v>32000</v>
      </c>
      <c r="R60" s="34">
        <f t="shared" si="37"/>
        <v>0</v>
      </c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</row>
    <row r="61" spans="1:215" s="15" customFormat="1" ht="21.75" customHeight="1">
      <c r="A61" s="19"/>
      <c r="B61" s="30"/>
      <c r="C61" s="30">
        <v>4110</v>
      </c>
      <c r="D61" s="2" t="s">
        <v>13</v>
      </c>
      <c r="E61" s="34">
        <v>72050</v>
      </c>
      <c r="F61" s="34">
        <v>0</v>
      </c>
      <c r="G61" s="34">
        <v>0</v>
      </c>
      <c r="H61" s="34">
        <v>0</v>
      </c>
      <c r="I61" s="34">
        <f t="shared" si="35"/>
        <v>72050</v>
      </c>
      <c r="J61" s="34">
        <f t="shared" si="35"/>
        <v>0</v>
      </c>
      <c r="K61" s="34"/>
      <c r="L61" s="34"/>
      <c r="M61" s="34">
        <f t="shared" si="36"/>
        <v>72050</v>
      </c>
      <c r="N61" s="34">
        <f t="shared" si="36"/>
        <v>0</v>
      </c>
      <c r="O61" s="34">
        <v>-4000</v>
      </c>
      <c r="P61" s="34"/>
      <c r="Q61" s="34">
        <f t="shared" si="37"/>
        <v>68050</v>
      </c>
      <c r="R61" s="34">
        <f t="shared" si="37"/>
        <v>0</v>
      </c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</row>
    <row r="62" spans="1:215" s="15" customFormat="1" ht="21.75" customHeight="1">
      <c r="A62" s="19"/>
      <c r="B62" s="30"/>
      <c r="C62" s="30">
        <v>4120</v>
      </c>
      <c r="D62" s="2" t="s">
        <v>14</v>
      </c>
      <c r="E62" s="34">
        <v>11250</v>
      </c>
      <c r="F62" s="34">
        <v>0</v>
      </c>
      <c r="G62" s="34">
        <v>0</v>
      </c>
      <c r="H62" s="34">
        <v>0</v>
      </c>
      <c r="I62" s="34">
        <f t="shared" si="35"/>
        <v>11250</v>
      </c>
      <c r="J62" s="34">
        <f t="shared" si="35"/>
        <v>0</v>
      </c>
      <c r="K62" s="34"/>
      <c r="L62" s="34"/>
      <c r="M62" s="34">
        <f t="shared" si="36"/>
        <v>11250</v>
      </c>
      <c r="N62" s="34">
        <f t="shared" si="36"/>
        <v>0</v>
      </c>
      <c r="O62" s="34">
        <v>-800</v>
      </c>
      <c r="P62" s="34"/>
      <c r="Q62" s="34">
        <f t="shared" si="37"/>
        <v>10450</v>
      </c>
      <c r="R62" s="34">
        <f t="shared" si="37"/>
        <v>0</v>
      </c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</row>
    <row r="63" spans="1:215" s="15" customFormat="1" ht="21.75" customHeight="1">
      <c r="A63" s="19"/>
      <c r="B63" s="30"/>
      <c r="C63" s="30">
        <v>4440</v>
      </c>
      <c r="D63" s="2" t="s">
        <v>15</v>
      </c>
      <c r="E63" s="34">
        <v>15000</v>
      </c>
      <c r="F63" s="34">
        <v>0</v>
      </c>
      <c r="G63" s="34">
        <v>0</v>
      </c>
      <c r="H63" s="34">
        <v>0</v>
      </c>
      <c r="I63" s="34">
        <f t="shared" si="35"/>
        <v>15000</v>
      </c>
      <c r="J63" s="34">
        <f t="shared" si="35"/>
        <v>0</v>
      </c>
      <c r="K63" s="34"/>
      <c r="L63" s="34"/>
      <c r="M63" s="34">
        <f t="shared" si="36"/>
        <v>15000</v>
      </c>
      <c r="N63" s="34">
        <f t="shared" si="36"/>
        <v>0</v>
      </c>
      <c r="O63" s="34"/>
      <c r="P63" s="34"/>
      <c r="Q63" s="34">
        <f t="shared" si="37"/>
        <v>15000</v>
      </c>
      <c r="R63" s="34">
        <f t="shared" si="37"/>
        <v>0</v>
      </c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</row>
    <row r="64" spans="1:215" s="15" customFormat="1" ht="21.75" customHeight="1">
      <c r="A64" s="19"/>
      <c r="B64" s="30">
        <v>85295</v>
      </c>
      <c r="C64" s="30"/>
      <c r="D64" s="26" t="s">
        <v>4</v>
      </c>
      <c r="E64" s="34">
        <f aca="true" t="shared" si="38" ref="E64:J64">SUM(E65)</f>
        <v>541300</v>
      </c>
      <c r="F64" s="34">
        <f t="shared" si="38"/>
        <v>0</v>
      </c>
      <c r="G64" s="34">
        <f t="shared" si="38"/>
        <v>0</v>
      </c>
      <c r="H64" s="34">
        <f t="shared" si="38"/>
        <v>0</v>
      </c>
      <c r="I64" s="34">
        <f t="shared" si="38"/>
        <v>541300</v>
      </c>
      <c r="J64" s="34">
        <f t="shared" si="38"/>
        <v>0</v>
      </c>
      <c r="K64" s="34">
        <f aca="true" t="shared" si="39" ref="K64:R64">SUM(K65)</f>
        <v>75000</v>
      </c>
      <c r="L64" s="34">
        <f t="shared" si="39"/>
        <v>0</v>
      </c>
      <c r="M64" s="34">
        <f t="shared" si="39"/>
        <v>616300</v>
      </c>
      <c r="N64" s="34">
        <f t="shared" si="39"/>
        <v>0</v>
      </c>
      <c r="O64" s="34">
        <f t="shared" si="39"/>
        <v>75000</v>
      </c>
      <c r="P64" s="34">
        <f t="shared" si="39"/>
        <v>0</v>
      </c>
      <c r="Q64" s="34">
        <f t="shared" si="39"/>
        <v>691300</v>
      </c>
      <c r="R64" s="34">
        <f t="shared" si="39"/>
        <v>0</v>
      </c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</row>
    <row r="65" spans="1:215" s="15" customFormat="1" ht="21.75" customHeight="1">
      <c r="A65" s="19"/>
      <c r="B65" s="30"/>
      <c r="C65" s="30">
        <v>3110</v>
      </c>
      <c r="D65" s="18" t="s">
        <v>19</v>
      </c>
      <c r="E65" s="34">
        <v>541300</v>
      </c>
      <c r="F65" s="34">
        <v>0</v>
      </c>
      <c r="G65" s="34">
        <v>0</v>
      </c>
      <c r="H65" s="34">
        <v>0</v>
      </c>
      <c r="I65" s="34">
        <f>SUM(E65,G65)</f>
        <v>541300</v>
      </c>
      <c r="J65" s="34">
        <f>SUM(F65,H65)</f>
        <v>0</v>
      </c>
      <c r="K65" s="34">
        <v>75000</v>
      </c>
      <c r="L65" s="34"/>
      <c r="M65" s="34">
        <f>SUM(I65,K65)</f>
        <v>616300</v>
      </c>
      <c r="N65" s="34">
        <f>SUM(J65,L65)</f>
        <v>0</v>
      </c>
      <c r="O65" s="34">
        <v>75000</v>
      </c>
      <c r="P65" s="34"/>
      <c r="Q65" s="34">
        <f>SUM(M65,O65)</f>
        <v>691300</v>
      </c>
      <c r="R65" s="34">
        <f>SUM(N65,P65)</f>
        <v>0</v>
      </c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</row>
    <row r="66" spans="1:215" s="64" customFormat="1" ht="21.75" customHeight="1">
      <c r="A66" s="47">
        <v>854</v>
      </c>
      <c r="B66" s="60"/>
      <c r="C66" s="60"/>
      <c r="D66" s="61" t="s">
        <v>53</v>
      </c>
      <c r="E66" s="62">
        <f>SUM(E67)</f>
        <v>0</v>
      </c>
      <c r="F66" s="62">
        <f aca="true" t="shared" si="40" ref="F66:R67">SUM(F67)</f>
        <v>0</v>
      </c>
      <c r="G66" s="62">
        <f t="shared" si="40"/>
        <v>252163</v>
      </c>
      <c r="H66" s="62">
        <f t="shared" si="40"/>
        <v>0</v>
      </c>
      <c r="I66" s="62">
        <f t="shared" si="40"/>
        <v>252163</v>
      </c>
      <c r="J66" s="62">
        <f t="shared" si="40"/>
        <v>0</v>
      </c>
      <c r="K66" s="62">
        <f t="shared" si="40"/>
        <v>51940</v>
      </c>
      <c r="L66" s="62">
        <f t="shared" si="40"/>
        <v>0</v>
      </c>
      <c r="M66" s="62">
        <f t="shared" si="40"/>
        <v>304103</v>
      </c>
      <c r="N66" s="62">
        <f t="shared" si="40"/>
        <v>0</v>
      </c>
      <c r="O66" s="62">
        <f t="shared" si="40"/>
        <v>0</v>
      </c>
      <c r="P66" s="62">
        <f t="shared" si="40"/>
        <v>0</v>
      </c>
      <c r="Q66" s="62">
        <f t="shared" si="40"/>
        <v>304103</v>
      </c>
      <c r="R66" s="62">
        <f t="shared" si="40"/>
        <v>0</v>
      </c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3"/>
      <c r="GU66" s="63"/>
      <c r="GV66" s="63"/>
      <c r="GW66" s="63"/>
      <c r="GX66" s="63"/>
      <c r="GY66" s="63"/>
      <c r="GZ66" s="63"/>
      <c r="HA66" s="63"/>
      <c r="HB66" s="63"/>
      <c r="HC66" s="63"/>
      <c r="HD66" s="63"/>
      <c r="HE66" s="63"/>
      <c r="HF66" s="63"/>
      <c r="HG66" s="63"/>
    </row>
    <row r="67" spans="1:215" s="15" customFormat="1" ht="21.75" customHeight="1">
      <c r="A67" s="19"/>
      <c r="B67" s="30">
        <v>85415</v>
      </c>
      <c r="C67" s="30"/>
      <c r="D67" s="8" t="s">
        <v>54</v>
      </c>
      <c r="E67" s="34">
        <f>SUM(E68)</f>
        <v>0</v>
      </c>
      <c r="F67" s="34">
        <f t="shared" si="40"/>
        <v>0</v>
      </c>
      <c r="G67" s="34">
        <f t="shared" si="40"/>
        <v>252163</v>
      </c>
      <c r="H67" s="34">
        <f t="shared" si="40"/>
        <v>0</v>
      </c>
      <c r="I67" s="34">
        <f t="shared" si="40"/>
        <v>252163</v>
      </c>
      <c r="J67" s="34">
        <f t="shared" si="40"/>
        <v>0</v>
      </c>
      <c r="K67" s="34">
        <f t="shared" si="40"/>
        <v>51940</v>
      </c>
      <c r="L67" s="34">
        <f t="shared" si="40"/>
        <v>0</v>
      </c>
      <c r="M67" s="34">
        <f t="shared" si="40"/>
        <v>304103</v>
      </c>
      <c r="N67" s="34">
        <f t="shared" si="40"/>
        <v>0</v>
      </c>
      <c r="O67" s="34">
        <f t="shared" si="40"/>
        <v>0</v>
      </c>
      <c r="P67" s="34">
        <f t="shared" si="40"/>
        <v>0</v>
      </c>
      <c r="Q67" s="34">
        <f t="shared" si="40"/>
        <v>304103</v>
      </c>
      <c r="R67" s="34">
        <f t="shared" si="40"/>
        <v>0</v>
      </c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</row>
    <row r="68" spans="1:215" s="15" customFormat="1" ht="21.75" customHeight="1">
      <c r="A68" s="19"/>
      <c r="B68" s="30"/>
      <c r="C68" s="30">
        <v>3110</v>
      </c>
      <c r="D68" s="8" t="s">
        <v>19</v>
      </c>
      <c r="E68" s="34">
        <v>0</v>
      </c>
      <c r="F68" s="34">
        <v>0</v>
      </c>
      <c r="G68" s="34">
        <v>252163</v>
      </c>
      <c r="H68" s="34">
        <v>0</v>
      </c>
      <c r="I68" s="34">
        <f>SUM(E68,G68)</f>
        <v>252163</v>
      </c>
      <c r="J68" s="34">
        <f>SUM(F68,H68)</f>
        <v>0</v>
      </c>
      <c r="K68" s="34">
        <v>51940</v>
      </c>
      <c r="L68" s="34"/>
      <c r="M68" s="34">
        <f>SUM(I68,K68)</f>
        <v>304103</v>
      </c>
      <c r="N68" s="34">
        <f>SUM(J68,L68)</f>
        <v>0</v>
      </c>
      <c r="O68" s="34"/>
      <c r="P68" s="34"/>
      <c r="Q68" s="34">
        <f>SUM(M68,O68)</f>
        <v>304103</v>
      </c>
      <c r="R68" s="34">
        <f>SUM(N68,P68)</f>
        <v>0</v>
      </c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</row>
    <row r="69" spans="1:215" s="3" customFormat="1" ht="23.25" customHeight="1">
      <c r="A69" s="91" t="s">
        <v>9</v>
      </c>
      <c r="B69" s="91"/>
      <c r="C69" s="91"/>
      <c r="D69" s="92"/>
      <c r="E69" s="52">
        <f>SUM(E26,E14,E21,E66)</f>
        <v>1846186</v>
      </c>
      <c r="F69" s="52">
        <f>SUM(F26,F14,F21,F66)</f>
        <v>7162800</v>
      </c>
      <c r="G69" s="52">
        <f>SUM(G26,G14,G21,G66)</f>
        <v>183863</v>
      </c>
      <c r="H69" s="52">
        <f>SUM(H26,H14,H21,H66)</f>
        <v>380900</v>
      </c>
      <c r="I69" s="52">
        <f aca="true" t="shared" si="41" ref="I69:N69">SUM(I26,I14,I21,I66,I4)</f>
        <v>2030049</v>
      </c>
      <c r="J69" s="52">
        <f t="shared" si="41"/>
        <v>7543700</v>
      </c>
      <c r="K69" s="52">
        <f t="shared" si="41"/>
        <v>139990</v>
      </c>
      <c r="L69" s="52">
        <f t="shared" si="41"/>
        <v>285502</v>
      </c>
      <c r="M69" s="52">
        <f t="shared" si="41"/>
        <v>2170039</v>
      </c>
      <c r="N69" s="52">
        <f t="shared" si="41"/>
        <v>7829202</v>
      </c>
      <c r="O69" s="52">
        <f>SUM(O26,O14,O21,O66,O4)</f>
        <v>401382</v>
      </c>
      <c r="P69" s="52">
        <f>SUM(P26,P14,P21,P66,P4)</f>
        <v>-1014779</v>
      </c>
      <c r="Q69" s="52">
        <f>SUM(Q26,Q14,Q21,Q66,Q4)</f>
        <v>2571421</v>
      </c>
      <c r="R69" s="52">
        <f>SUM(R26,R14,R21,R66,R4)</f>
        <v>6814423</v>
      </c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</row>
    <row r="70" s="3" customFormat="1" ht="11.25"/>
    <row r="71" spans="5:18" s="3" customFormat="1" ht="11.25">
      <c r="E71" s="53" t="s">
        <v>43</v>
      </c>
      <c r="F71" s="54">
        <f>SUM(E69:F69)</f>
        <v>9008986</v>
      </c>
      <c r="G71" s="53" t="s">
        <v>43</v>
      </c>
      <c r="H71" s="54">
        <f>SUM(G69:H69)</f>
        <v>564763</v>
      </c>
      <c r="I71" s="53" t="s">
        <v>43</v>
      </c>
      <c r="J71" s="54">
        <f>SUM(I69:J69)</f>
        <v>9573749</v>
      </c>
      <c r="K71" s="53" t="s">
        <v>43</v>
      </c>
      <c r="L71" s="54">
        <f>SUM(K69:L69)</f>
        <v>425492</v>
      </c>
      <c r="M71" s="53" t="s">
        <v>43</v>
      </c>
      <c r="N71" s="54">
        <f>SUM(M69:N69)</f>
        <v>9999241</v>
      </c>
      <c r="O71" s="53" t="s">
        <v>43</v>
      </c>
      <c r="P71" s="54">
        <f>SUM(O69:P69)</f>
        <v>-613397</v>
      </c>
      <c r="Q71" s="53" t="s">
        <v>43</v>
      </c>
      <c r="R71" s="54">
        <f>SUM(Q69:R69)</f>
        <v>9385844</v>
      </c>
    </row>
    <row r="72" spans="5:18" ht="12.75"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</row>
    <row r="73" spans="5:18" ht="12.75"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5:18" ht="12.75"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</row>
    <row r="75" spans="5:18" ht="12.75"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5:18" ht="12.75"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</row>
    <row r="77" spans="5:18" ht="12.75"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5:18" ht="12.75"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</row>
    <row r="79" spans="5:18" ht="12.75"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</row>
    <row r="80" spans="5:18" ht="12.75"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5:18" ht="12.75"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5:18" ht="12.75"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</row>
    <row r="83" spans="5:18" ht="12.75"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5:18" ht="12.75"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5:18" ht="12.75"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5:18" ht="12.75"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5:18" ht="12.75"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</sheetData>
  <sheetProtection/>
  <mergeCells count="13">
    <mergeCell ref="O2:P2"/>
    <mergeCell ref="Q2:R2"/>
    <mergeCell ref="A1:R1"/>
    <mergeCell ref="K2:L2"/>
    <mergeCell ref="M2:N2"/>
    <mergeCell ref="G2:H2"/>
    <mergeCell ref="I2:J2"/>
    <mergeCell ref="A69:D69"/>
    <mergeCell ref="E2:F2"/>
    <mergeCell ref="A2:A3"/>
    <mergeCell ref="B2:B3"/>
    <mergeCell ref="C2:C3"/>
    <mergeCell ref="D2:D3"/>
  </mergeCells>
  <printOptions horizontalCentered="1"/>
  <pageMargins left="0.5511811023622047" right="0.5118110236220472" top="0.7874015748031497" bottom="0.7874015748031497" header="0.5118110236220472" footer="0.31496062992125984"/>
  <pageSetup firstPageNumber="3" useFirstPageNumber="1" horizontalDpi="600" verticalDpi="600" orientation="portrait" paperSize="9" scale="8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Tomasz Witkowski</cp:lastModifiedBy>
  <cp:lastPrinted>2009-10-06T12:14:21Z</cp:lastPrinted>
  <dcterms:created xsi:type="dcterms:W3CDTF">2002-10-21T08:56:44Z</dcterms:created>
  <dcterms:modified xsi:type="dcterms:W3CDTF">2009-10-09T13:37:34Z</dcterms:modified>
  <cp:category/>
  <cp:version/>
  <cp:contentType/>
  <cp:contentStatus/>
</cp:coreProperties>
</file>