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2 zarz.149" sheetId="1" r:id="rId1"/>
  </sheets>
  <definedNames>
    <definedName name="_xlnm.Print_Titles" localSheetId="0">'zał.2 zarz.149'!$6:$6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7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G7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H7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<sst xmlns="http://schemas.openxmlformats.org/spreadsheetml/2006/main" count="373" uniqueCount="205">
  <si>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</si>
  <si>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</si>
  <si>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</si>
  <si>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</si>
  <si>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</si>
  <si>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</si>
  <si>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</si>
  <si>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</si>
  <si>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</si>
  <si>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</si>
  <si>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podatek od nieruchomości</t>
  </si>
  <si>
    <t>758</t>
  </si>
  <si>
    <t>Różne rozliczenia</t>
  </si>
  <si>
    <t>szkoły podstawowe</t>
  </si>
  <si>
    <t>gimnazja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</si>
  <si>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</si>
  <si>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</si>
  <si>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</si>
  <si>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</si>
  <si>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</si>
  <si>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</si>
  <si>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</si>
  <si>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</si>
  <si>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</si>
  <si>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</si>
  <si>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plan</t>
  </si>
  <si>
    <t>gospodarka gruntami i nieruchomościami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</si>
  <si>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</si>
  <si>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</si>
  <si>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</si>
  <si>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01009</t>
  </si>
  <si>
    <t>Spółki wodne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</si>
  <si>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</si>
  <si>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</si>
  <si>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</si>
  <si>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wpłaty gmin na rzecz izb rolniczych w wysokości 2% uzyskanych wpływów z podatku rolnego</t>
  </si>
  <si>
    <t>01041</t>
  </si>
  <si>
    <t>Program Rozwoju Obszarów Wiejskich 2007 - 2013</t>
  </si>
  <si>
    <t>zakup usług pozostałych</t>
  </si>
  <si>
    <t>600</t>
  </si>
  <si>
    <t>Transport i łączność</t>
  </si>
  <si>
    <t>60016</t>
  </si>
  <si>
    <t>drogi publiczne gminne</t>
  </si>
  <si>
    <t>zakup materiałów i wyposażenia</t>
  </si>
  <si>
    <t>zakup usług remontowych</t>
  </si>
  <si>
    <t>wydatki inwestycyjne jednostek budżetowych</t>
  </si>
  <si>
    <t>różne jednostki obsługi gospodarki mieszkaniowej</t>
  </si>
  <si>
    <t>wynagrodzenia bezosobowe</t>
  </si>
  <si>
    <t>zakup energii</t>
  </si>
  <si>
    <t>opłaty za administrowanie i czynsze za budynki, lokale i pomieszczenia garażowe</t>
  </si>
  <si>
    <t>różne opłaty i składki</t>
  </si>
  <si>
    <t>opłaty na rzecz budżetu państwa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</si>
  <si>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</si>
  <si>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</si>
  <si>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</si>
  <si>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</si>
  <si>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</si>
  <si>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cmentarze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</si>
  <si>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</si>
  <si>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</si>
  <si>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</si>
  <si>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</si>
  <si>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</si>
  <si>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</si>
  <si>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</si>
  <si>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</si>
  <si>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</si>
  <si>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</si>
  <si>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</si>
  <si>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</si>
  <si>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</si>
  <si>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</si>
  <si>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</si>
  <si>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75818</t>
  </si>
  <si>
    <t>rezerwy ogólne i celowe</t>
  </si>
  <si>
    <t xml:space="preserve">rezerwy </t>
  </si>
  <si>
    <t>rezerwa na inwestycje i zakupy inwestycyjne</t>
  </si>
  <si>
    <t>dotacja podmiotowa z budżetu dla publicznej jednostki systemu oświaty prowadzonej przez osobę prawną inną niż jadnostka samorządu terytorialnego lub przez osobę fizyczną</t>
  </si>
  <si>
    <t>zakup pomocy naukowych, dydaktycznych i książek</t>
  </si>
  <si>
    <t>zakup usług zdrowotnych</t>
  </si>
  <si>
    <t>zakup usług dostępu do sieci Internet</t>
  </si>
  <si>
    <t>oddziały przedszkolne w szkołach podstawowych</t>
  </si>
  <si>
    <t>dotacja podmiotowa z budżetu dla publicznej jednostki systemu oświaty prowadzonej przez osobę prawną inną niż jednostka samorządu terytorialnego lub przez osobę fizyczną</t>
  </si>
  <si>
    <t>80104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</si>
  <si>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</si>
  <si>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</si>
  <si>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</si>
  <si>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</si>
  <si>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80113</t>
  </si>
  <si>
    <t>dowożenie uczniów do szkół</t>
  </si>
  <si>
    <t>dokształcanie i doskonalenie nauczycieli</t>
  </si>
  <si>
    <t>zakup środków żywności</t>
  </si>
  <si>
    <t>rózne opłaty i składki</t>
  </si>
  <si>
    <t>851</t>
  </si>
  <si>
    <t>Ochrona zdrowia</t>
  </si>
  <si>
    <t>zwalczanie narkomanii</t>
  </si>
  <si>
    <t>85154</t>
  </si>
  <si>
    <t>przeciwdziałanie alkoholizmowi</t>
  </si>
  <si>
    <t>świadczenia społeczne</t>
  </si>
  <si>
    <t>zakup akcesoriów komputerowych, w tym programów  i licencji</t>
  </si>
  <si>
    <t>składki na ubezpieczenia zdrowotne</t>
  </si>
  <si>
    <t>dodatki mieszkaniowe</t>
  </si>
  <si>
    <t>usługi opiekuńcze i specjalistyczne usługi opiekuńcze</t>
  </si>
  <si>
    <t>85295</t>
  </si>
  <si>
    <t>Pozostałe zadania w zakresie polityki społecznej</t>
  </si>
  <si>
    <t xml:space="preserve">rehabilitacja zawodowa i społeczna </t>
  </si>
  <si>
    <t>dotacja celowa na pomoc finansową udzielaną między jednostkami samorządu terytorialnego na dofinansowanie własnych zadań bieżących</t>
  </si>
  <si>
    <t>854</t>
  </si>
  <si>
    <t>Edukacyjna opieka wychowawcza</t>
  </si>
  <si>
    <t>85412</t>
  </si>
  <si>
    <t>kolonie i obozy  oraz inne formy wypoczynku dzieci i młodzieży szkolnej, a także szkolenia młodzieży</t>
  </si>
  <si>
    <t xml:space="preserve">pomoc materialna dla uczniów </t>
  </si>
  <si>
    <t>stypendia dla uczniów</t>
  </si>
  <si>
    <t>dotacje celowe przekazane dla powiatu na zadania bieżące realizowane na podstawie porozumień (umów) między jednostkami samorządu terytorialnego</t>
  </si>
  <si>
    <t>900</t>
  </si>
  <si>
    <t>90001</t>
  </si>
  <si>
    <t>wydatki na zakup i objęcie akcji, wniesienie wkładów do spółek prawa handlowego oraz na uzupełnienie funduszy statutowych banków państwowych i innych instytucji finansowych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</si>
  <si>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</si>
  <si>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</si>
  <si>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</si>
  <si>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</si>
  <si>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</si>
  <si>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</si>
  <si>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</si>
  <si>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</si>
  <si>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</si>
  <si>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</si>
  <si>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</si>
  <si>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 i kluby</t>
  </si>
  <si>
    <t>dotacja podmiotowa z budżetu dla samorządowej instytucji kultury</t>
  </si>
  <si>
    <t>92118</t>
  </si>
  <si>
    <t>muzea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</si>
  <si>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</si>
  <si>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</si>
  <si>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926</t>
  </si>
  <si>
    <t>Kultura fizyczna i sport</t>
  </si>
  <si>
    <t>obiekty sportowe</t>
  </si>
  <si>
    <t>instytucje kultury fizycznej</t>
  </si>
  <si>
    <t>zadania w zakresie kultury fizycznej i sportu</t>
  </si>
  <si>
    <t>stypendia różne</t>
  </si>
  <si>
    <t>wynagrodzenie bezosobowe</t>
  </si>
  <si>
    <t xml:space="preserve">Burmistrza Trzcianki </t>
  </si>
  <si>
    <t>do Zarządzenia Nr 11/10</t>
  </si>
  <si>
    <t>z dnia 4 lutego 2010 r.</t>
  </si>
  <si>
    <t>zmiany</t>
  </si>
  <si>
    <t>plan po zmianach</t>
  </si>
  <si>
    <t xml:space="preserve">plan </t>
  </si>
  <si>
    <t xml:space="preserve">Plan finansowy wydatków  budżetu gminy Trzcianka - plan na 2010 rok </t>
  </si>
  <si>
    <t>Załącznik nr 2</t>
  </si>
  <si>
    <t>do Zarządzenia Nr 30/10</t>
  </si>
  <si>
    <t>z dnia 26 marca 2010 r.</t>
  </si>
  <si>
    <t>drogi publiczne powiatowe</t>
  </si>
  <si>
    <t>dotacja celowa na pomoc finansową udzielaną między jednostkami samorządu terytorialnego na dofinansowanie własnych zadań inwestycyjnych i zakupów inwestycyjnych</t>
  </si>
  <si>
    <t>pozostałe podatki na rzecz budżetów jednostek samorządu terytorialnego</t>
  </si>
  <si>
    <t>pozostałe odsetki</t>
  </si>
  <si>
    <t>ochrona powietrza atmosferycznego i klimatu</t>
  </si>
  <si>
    <t>opłaty na rzecz budżetów jednostek samorządu terytorialnego</t>
  </si>
  <si>
    <t>wpływy i wydatki związane z gromadzeniem środków z opłat i kar za korzystanie ze środowiska</t>
  </si>
  <si>
    <t>dotacja celowa z budżetu na finansowanie lub dofinansowanie zadań zleconych do realizacji stowarzyszeniom</t>
  </si>
  <si>
    <t>Załącznik nr 2 do Zarządzenia nr 43/10</t>
  </si>
  <si>
    <t>załącznik nr 2 do Zarządzenia nr 30/10</t>
  </si>
  <si>
    <t>Burmistrza Trzcianki z dnia 26 marca 2010 r.</t>
  </si>
  <si>
    <t>Burmistrza Trzcianki z dnia 27 kwietnia 2010 r. zmieniający</t>
  </si>
  <si>
    <t xml:space="preserve">Burmistrza Trzcianki z dnia 27 kwietnia 2010 r. </t>
  </si>
  <si>
    <t>Załącznik nr 2 do Zarządzenia nr 59/10</t>
  </si>
  <si>
    <t>Burmistrza Trzcianki z dnia 19 maja 2010 r. zmieniający</t>
  </si>
  <si>
    <t>opłaty z tytułu usług telekomunikacyjnych świadczonych w ruchomej publicznej sieci telefonicznej</t>
  </si>
  <si>
    <t>opłaty z tytułu usług telekomunikacyjnych świadczonych w stacjonarnej publicznej sieci telefonicznej</t>
  </si>
  <si>
    <t>Załącznik nr 2 do Zarządzenia nr 66/10</t>
  </si>
  <si>
    <t>Burmistrza Trzcianki z dnia 26 maja 2010 r. zmieniający</t>
  </si>
  <si>
    <t xml:space="preserve">Burmistrza Trzcianki z dnia 19 maja 2010 r. </t>
  </si>
  <si>
    <t>01095</t>
  </si>
  <si>
    <t>składki na Fundusz Emerytur Pomostowych</t>
  </si>
  <si>
    <t xml:space="preserve">Burmistrza Trzcianki z dnia 26 maja 2010 r. </t>
  </si>
  <si>
    <t>Załącznik nr 2 do Zarządzenia nr 78/10</t>
  </si>
  <si>
    <t>Burmistrza Trzcianki z dnia 17 czerwca 2010 r. zmieniający</t>
  </si>
  <si>
    <t xml:space="preserve">Burmistrza Trzcianki z dnia 17 czerwca 2010 r. </t>
  </si>
  <si>
    <t>Burmistrza Trzcianki z dnia 25 czerwca 2010 r. zmieniający</t>
  </si>
  <si>
    <t>Załącznik nr 2 do Zarządzenia nr 80/10</t>
  </si>
  <si>
    <t xml:space="preserve">Burmistrza Trzcianki z dnia 25 czerwca 2010 r. </t>
  </si>
  <si>
    <t>Załącznik nr 2 do Zarządzenia nr 83/10</t>
  </si>
  <si>
    <t>Burmistrza Trzcianki z dnia 30 czerwca 2010 r. zmieniający</t>
  </si>
  <si>
    <t xml:space="preserve">Burmistrza Trzcianki z dnia 30 czerwca 2010 r. </t>
  </si>
  <si>
    <t>Załącznik nr 2 do Zarządzenia nr 100/10</t>
  </si>
  <si>
    <t>Burmistrza Trzcianki z dnia 23 lipca 2010 r. zmieniający</t>
  </si>
  <si>
    <t>inne formy pomocy dla uczniów</t>
  </si>
  <si>
    <t>dotacja celowa na pomoc finansową udzielaną między jednostkami samorządu terytorialgeo na dofinansowanie własnych zadań bieżących</t>
  </si>
  <si>
    <t xml:space="preserve">Burmistrza Trzcianki z dnia 23 lipca 2010 r. </t>
  </si>
  <si>
    <t>Burmistrza Trzcianki z dnia 2 sierpnia 2010 r. zmieniający</t>
  </si>
  <si>
    <t>Załącznik do Zarządzenia nr 105/10</t>
  </si>
  <si>
    <t xml:space="preserve">Burmistrza Trzcianki z dnia 2 sierpnia 2010 r. </t>
  </si>
  <si>
    <t>Burmistrza Trzcianki z dnia 10 września 2010 r. zmieniający</t>
  </si>
  <si>
    <t>część wyrównawcza subwencji ogólnej dla gmin</t>
  </si>
  <si>
    <t>rezerwy</t>
  </si>
  <si>
    <t>dotacje celowe przekazane gminie na zadania bieżące realizowane na podstawie porozumień (umów) między jednstkami samorządu terytorialnego</t>
  </si>
  <si>
    <t>Załącznik nr 2 do Zarządzenia nr 126/10</t>
  </si>
  <si>
    <t xml:space="preserve">Burmistrza Trzcianki z dnia 10 września 2010 r. </t>
  </si>
  <si>
    <t>Załącznik nr 2 do Zarządzenia nr 131/10</t>
  </si>
  <si>
    <t>Burmistrza Trzcianki z dnia 30 września 2010 r. zmieniający</t>
  </si>
  <si>
    <t xml:space="preserve">Burmistrza Trzcianki z dnia 30 września 2010 r. </t>
  </si>
  <si>
    <t>Załącznik nr 2 do Zarządzenia nr 140/10</t>
  </si>
  <si>
    <t>Burmistrza Trzcianki z dnia 5 listopada 2010 r. zmieniający</t>
  </si>
  <si>
    <t xml:space="preserve">Burmistrza Trzcianki z dnia 5 listopada 2010 r. </t>
  </si>
  <si>
    <t>Burmistrza Trzcianki z dnia 23 listopada 2010 r. zmieniający</t>
  </si>
  <si>
    <t>Załącznik nr 2 do Zarządzenia nr 149/10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</si>
</sst>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7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 quotePrefix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11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4" fontId="8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3"/>
  <sheetViews>
    <sheetView tabSelected="1" zoomScalePageLayoutView="0" workbookViewId="0" topLeftCell="A1">
      <selection activeCell="AN78" sqref="AN78"/>
    </sheetView>
  </sheetViews>
  <sheetFormatPr defaultColWidth="9.00390625" defaultRowHeight="12.75"/>
  <cols>
    <col min="1" max="1" width="4.75390625" style="2" bestFit="1" customWidth="1"/>
    <col min="2" max="2" width="7.25390625" style="2" bestFit="1" customWidth="1"/>
    <col min="3" max="3" width="5.25390625" style="2" bestFit="1" customWidth="1"/>
    <col min="4" max="4" width="31.875" style="2" customWidth="1"/>
    <col min="5" max="5" width="12.25390625" style="6" hidden="1" customWidth="1"/>
    <col min="6" max="6" width="18.375" style="6" hidden="1" customWidth="1"/>
    <col min="7" max="7" width="0.12890625" style="6" hidden="1" customWidth="1"/>
    <col min="8" max="8" width="15.875" style="6" hidden="1" customWidth="1"/>
    <col min="9" max="9" width="16.625" style="6" hidden="1" customWidth="1"/>
    <col min="10" max="10" width="18.375" style="6" hidden="1" customWidth="1"/>
    <col min="11" max="11" width="16.625" style="6" hidden="1" customWidth="1"/>
    <col min="12" max="12" width="15.875" style="6" hidden="1" customWidth="1"/>
    <col min="13" max="13" width="40.00390625" style="6" hidden="1" customWidth="1"/>
    <col min="14" max="14" width="7.625" style="6" hidden="1" customWidth="1"/>
    <col min="15" max="15" width="40.00390625" style="6" hidden="1" customWidth="1"/>
    <col min="16" max="16" width="10.375" style="6" hidden="1" customWidth="1"/>
    <col min="17" max="17" width="16.625" style="6" hidden="1" customWidth="1"/>
    <col min="18" max="18" width="15.875" style="6" hidden="1" customWidth="1"/>
    <col min="19" max="19" width="16.625" style="6" hidden="1" customWidth="1"/>
    <col min="20" max="20" width="10.375" style="6" hidden="1" customWidth="1"/>
    <col min="21" max="21" width="16.625" style="6" hidden="1" customWidth="1"/>
    <col min="22" max="22" width="15.875" style="6" hidden="1" customWidth="1"/>
    <col min="23" max="23" width="16.625" style="6" hidden="1" customWidth="1"/>
    <col min="24" max="24" width="15.875" style="6" hidden="1" customWidth="1"/>
    <col min="25" max="25" width="16.625" style="6" hidden="1" customWidth="1"/>
    <col min="26" max="26" width="9.375" style="6" hidden="1" customWidth="1"/>
    <col min="27" max="27" width="16.625" style="6" hidden="1" customWidth="1"/>
    <col min="28" max="28" width="15.875" style="6" hidden="1" customWidth="1"/>
    <col min="29" max="29" width="16.625" style="6" hidden="1" customWidth="1"/>
    <col min="30" max="30" width="15.875" style="6" hidden="1" customWidth="1"/>
    <col min="31" max="31" width="16.625" style="6" hidden="1" customWidth="1"/>
    <col min="32" max="32" width="15.875" style="6" hidden="1" customWidth="1"/>
    <col min="33" max="33" width="16.625" style="6" customWidth="1"/>
    <col min="34" max="34" width="15.875" style="6" customWidth="1"/>
    <col min="35" max="35" width="16.625" style="6" customWidth="1"/>
  </cols>
  <sheetData>
    <row r="1" spans="1:35" ht="12.75">
      <c r="A1" s="26"/>
      <c r="B1" s="26"/>
      <c r="C1" s="26"/>
      <c r="D1" s="26"/>
      <c r="E1" s="14"/>
      <c r="F1" s="14" t="s">
        <v>148</v>
      </c>
      <c r="G1" s="14"/>
      <c r="H1" s="14" t="s">
        <v>148</v>
      </c>
      <c r="I1" s="14"/>
      <c r="J1" s="14" t="s">
        <v>148</v>
      </c>
      <c r="K1" s="14" t="s">
        <v>159</v>
      </c>
      <c r="L1" s="14"/>
      <c r="M1" s="14" t="s">
        <v>164</v>
      </c>
      <c r="N1" s="14"/>
      <c r="O1" s="14" t="s">
        <v>168</v>
      </c>
      <c r="P1" s="14"/>
      <c r="Q1" s="14" t="s">
        <v>174</v>
      </c>
      <c r="R1" s="14"/>
      <c r="S1" s="14" t="s">
        <v>178</v>
      </c>
      <c r="T1" s="14"/>
      <c r="U1" s="14" t="s">
        <v>180</v>
      </c>
      <c r="V1" s="14"/>
      <c r="W1" s="14" t="s">
        <v>183</v>
      </c>
      <c r="X1" s="14"/>
      <c r="Y1" s="14" t="s">
        <v>189</v>
      </c>
      <c r="Z1" s="14"/>
      <c r="AA1" s="14" t="s">
        <v>195</v>
      </c>
      <c r="AB1" s="14"/>
      <c r="AC1" s="14" t="s">
        <v>197</v>
      </c>
      <c r="AD1" s="14"/>
      <c r="AE1" s="14" t="s">
        <v>200</v>
      </c>
      <c r="AF1" s="14"/>
      <c r="AG1" s="14" t="s">
        <v>204</v>
      </c>
      <c r="AH1" s="14"/>
      <c r="AI1" s="14"/>
    </row>
    <row r="2" spans="1:35" ht="12.75">
      <c r="A2" s="26"/>
      <c r="B2" s="26"/>
      <c r="C2" s="26"/>
      <c r="D2" s="26"/>
      <c r="E2" s="14"/>
      <c r="F2" s="14" t="s">
        <v>142</v>
      </c>
      <c r="G2" s="14"/>
      <c r="H2" s="14" t="s">
        <v>149</v>
      </c>
      <c r="I2" s="14"/>
      <c r="J2" s="14" t="s">
        <v>149</v>
      </c>
      <c r="K2" s="14" t="s">
        <v>162</v>
      </c>
      <c r="L2" s="14"/>
      <c r="M2" s="14" t="s">
        <v>165</v>
      </c>
      <c r="N2" s="14"/>
      <c r="O2" s="14" t="s">
        <v>169</v>
      </c>
      <c r="P2" s="14"/>
      <c r="Q2" s="14" t="s">
        <v>175</v>
      </c>
      <c r="R2" s="14"/>
      <c r="S2" s="14" t="s">
        <v>177</v>
      </c>
      <c r="T2" s="14"/>
      <c r="U2" s="14" t="s">
        <v>181</v>
      </c>
      <c r="V2" s="14"/>
      <c r="W2" s="14" t="s">
        <v>184</v>
      </c>
      <c r="X2" s="14"/>
      <c r="Y2" s="14" t="s">
        <v>188</v>
      </c>
      <c r="Z2" s="14"/>
      <c r="AA2" s="14" t="s">
        <v>191</v>
      </c>
      <c r="AB2" s="14"/>
      <c r="AC2" s="14" t="s">
        <v>198</v>
      </c>
      <c r="AD2" s="14"/>
      <c r="AE2" s="14" t="s">
        <v>201</v>
      </c>
      <c r="AF2" s="14"/>
      <c r="AG2" s="14" t="s">
        <v>203</v>
      </c>
      <c r="AH2" s="14"/>
      <c r="AI2" s="14"/>
    </row>
    <row r="3" spans="1:35" ht="12.75">
      <c r="A3" s="26"/>
      <c r="B3" s="26"/>
      <c r="C3" s="26"/>
      <c r="D3" s="26"/>
      <c r="E3" s="14"/>
      <c r="F3" s="14" t="s">
        <v>141</v>
      </c>
      <c r="G3" s="14"/>
      <c r="H3" s="14" t="s">
        <v>141</v>
      </c>
      <c r="I3" s="14"/>
      <c r="J3" s="14" t="s">
        <v>141</v>
      </c>
      <c r="K3" s="14" t="s">
        <v>160</v>
      </c>
      <c r="L3" s="14"/>
      <c r="M3" s="14" t="s">
        <v>159</v>
      </c>
      <c r="N3" s="14"/>
      <c r="O3" s="14" t="s">
        <v>164</v>
      </c>
      <c r="P3" s="14"/>
      <c r="Q3" s="14" t="s">
        <v>168</v>
      </c>
      <c r="R3" s="14"/>
      <c r="S3" s="14" t="s">
        <v>174</v>
      </c>
      <c r="T3" s="14"/>
      <c r="U3" s="14" t="s">
        <v>178</v>
      </c>
      <c r="V3" s="14"/>
      <c r="W3" s="14" t="s">
        <v>180</v>
      </c>
      <c r="X3" s="14"/>
      <c r="Y3" s="14" t="s">
        <v>183</v>
      </c>
      <c r="Z3" s="14"/>
      <c r="AA3" s="14" t="s">
        <v>189</v>
      </c>
      <c r="AB3" s="14"/>
      <c r="AC3" s="14" t="s">
        <v>195</v>
      </c>
      <c r="AD3" s="14"/>
      <c r="AE3" s="14" t="s">
        <v>197</v>
      </c>
      <c r="AF3" s="14"/>
      <c r="AG3" s="14" t="s">
        <v>200</v>
      </c>
      <c r="AH3" s="14"/>
      <c r="AI3" s="14"/>
    </row>
    <row r="4" spans="1:35" ht="12.75">
      <c r="A4" s="26"/>
      <c r="B4" s="26"/>
      <c r="C4" s="26"/>
      <c r="D4" s="26"/>
      <c r="E4" s="14"/>
      <c r="F4" s="14" t="s">
        <v>143</v>
      </c>
      <c r="G4" s="14"/>
      <c r="H4" s="14" t="s">
        <v>150</v>
      </c>
      <c r="I4" s="14"/>
      <c r="J4" s="14" t="s">
        <v>150</v>
      </c>
      <c r="K4" s="14" t="s">
        <v>161</v>
      </c>
      <c r="L4" s="14"/>
      <c r="M4" s="14" t="s">
        <v>163</v>
      </c>
      <c r="N4" s="14"/>
      <c r="O4" s="14" t="s">
        <v>170</v>
      </c>
      <c r="P4" s="14"/>
      <c r="Q4" s="14" t="s">
        <v>173</v>
      </c>
      <c r="R4" s="14"/>
      <c r="S4" s="14" t="s">
        <v>176</v>
      </c>
      <c r="T4" s="14"/>
      <c r="U4" s="14" t="s">
        <v>179</v>
      </c>
      <c r="V4" s="14"/>
      <c r="W4" s="14" t="s">
        <v>182</v>
      </c>
      <c r="X4" s="14"/>
      <c r="Y4" s="14" t="s">
        <v>187</v>
      </c>
      <c r="Z4" s="14"/>
      <c r="AA4" s="14" t="s">
        <v>190</v>
      </c>
      <c r="AB4" s="14"/>
      <c r="AC4" s="14" t="s">
        <v>196</v>
      </c>
      <c r="AD4" s="14"/>
      <c r="AE4" s="14" t="s">
        <v>199</v>
      </c>
      <c r="AF4" s="14"/>
      <c r="AG4" s="14" t="s">
        <v>202</v>
      </c>
      <c r="AH4" s="14"/>
      <c r="AI4" s="14"/>
    </row>
    <row r="5" spans="1:35" ht="21" customHeight="1">
      <c r="A5" s="62" t="s">
        <v>147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6" spans="1:35" s="2" customFormat="1" ht="24.75" customHeight="1">
      <c r="A6" s="9" t="s">
        <v>0</v>
      </c>
      <c r="B6" s="9" t="s">
        <v>1</v>
      </c>
      <c r="C6" s="9" t="s">
        <v>2</v>
      </c>
      <c r="D6" s="9" t="s">
        <v>3</v>
      </c>
      <c r="E6" s="27" t="s">
        <v>25</v>
      </c>
      <c r="F6" s="27" t="s">
        <v>144</v>
      </c>
      <c r="G6" s="27" t="s">
        <v>146</v>
      </c>
      <c r="H6" s="27" t="s">
        <v>144</v>
      </c>
      <c r="I6" s="27" t="s">
        <v>146</v>
      </c>
      <c r="J6" s="27" t="s">
        <v>144</v>
      </c>
      <c r="K6" s="27" t="s">
        <v>146</v>
      </c>
      <c r="L6" s="27" t="s">
        <v>144</v>
      </c>
      <c r="M6" s="27" t="s">
        <v>146</v>
      </c>
      <c r="N6" s="27" t="s">
        <v>144</v>
      </c>
      <c r="O6" s="27" t="s">
        <v>146</v>
      </c>
      <c r="P6" s="27" t="s">
        <v>144</v>
      </c>
      <c r="Q6" s="27" t="s">
        <v>146</v>
      </c>
      <c r="R6" s="27" t="s">
        <v>144</v>
      </c>
      <c r="S6" s="27" t="s">
        <v>146</v>
      </c>
      <c r="T6" s="27" t="s">
        <v>144</v>
      </c>
      <c r="U6" s="27" t="s">
        <v>145</v>
      </c>
      <c r="V6" s="27" t="s">
        <v>144</v>
      </c>
      <c r="W6" s="27" t="s">
        <v>25</v>
      </c>
      <c r="X6" s="27" t="s">
        <v>144</v>
      </c>
      <c r="Y6" s="27" t="s">
        <v>146</v>
      </c>
      <c r="Z6" s="27" t="s">
        <v>144</v>
      </c>
      <c r="AA6" s="27" t="s">
        <v>146</v>
      </c>
      <c r="AB6" s="27" t="s">
        <v>144</v>
      </c>
      <c r="AC6" s="27" t="s">
        <v>146</v>
      </c>
      <c r="AD6" s="27" t="s">
        <v>144</v>
      </c>
      <c r="AE6" s="27" t="s">
        <v>146</v>
      </c>
      <c r="AF6" s="27" t="s">
        <v>144</v>
      </c>
      <c r="AG6" s="27" t="s">
        <v>146</v>
      </c>
      <c r="AH6" s="27" t="s">
        <v>144</v>
      </c>
      <c r="AI6" s="27" t="s">
        <v>145</v>
      </c>
    </row>
    <row r="7" spans="1:35" s="31" customFormat="1" ht="21" customHeight="1">
      <c r="A7" s="7" t="s">
        <v>4</v>
      </c>
      <c r="B7" s="28"/>
      <c r="C7" s="29"/>
      <c r="D7" s="10" t="s">
        <v>5</v>
      </c>
      <c r="E7" s="30">
        <f aca="true" t="shared" si="0" ref="E7:K7">SUM(E8,E10,E12)</f>
        <v>327600</v>
      </c>
      <c r="F7" s="30">
        <f t="shared" si="0"/>
        <v>0</v>
      </c>
      <c r="G7" s="30">
        <f t="shared" si="0"/>
        <v>327600</v>
      </c>
      <c r="H7" s="30">
        <f t="shared" si="0"/>
        <v>0</v>
      </c>
      <c r="I7" s="30">
        <f t="shared" si="0"/>
        <v>327600</v>
      </c>
      <c r="J7" s="30">
        <f t="shared" si="0"/>
        <v>0</v>
      </c>
      <c r="K7" s="30">
        <f t="shared" si="0"/>
        <v>327600</v>
      </c>
      <c r="L7" s="30">
        <f>SUM(L8,L10,L12)</f>
        <v>0</v>
      </c>
      <c r="M7" s="30">
        <f>SUM(M8,M10,M12)</f>
        <v>327600</v>
      </c>
      <c r="N7" s="30">
        <f>SUM(N8,N10,N12)</f>
        <v>0</v>
      </c>
      <c r="O7" s="30">
        <f aca="true" t="shared" si="1" ref="O7:U7">SUM(O8,O10,O12,O16)</f>
        <v>327600</v>
      </c>
      <c r="P7" s="30">
        <f t="shared" si="1"/>
        <v>771797</v>
      </c>
      <c r="Q7" s="30">
        <f t="shared" si="1"/>
        <v>1099397</v>
      </c>
      <c r="R7" s="30">
        <f t="shared" si="1"/>
        <v>0</v>
      </c>
      <c r="S7" s="30">
        <f t="shared" si="1"/>
        <v>1099397</v>
      </c>
      <c r="T7" s="30">
        <f t="shared" si="1"/>
        <v>-250000</v>
      </c>
      <c r="U7" s="30">
        <f t="shared" si="1"/>
        <v>849397</v>
      </c>
      <c r="V7" s="30">
        <f aca="true" t="shared" si="2" ref="V7:AA7">SUM(V8,V10,V12,V16)</f>
        <v>0</v>
      </c>
      <c r="W7" s="30">
        <f t="shared" si="2"/>
        <v>849397</v>
      </c>
      <c r="X7" s="30">
        <f t="shared" si="2"/>
        <v>0</v>
      </c>
      <c r="Y7" s="30">
        <f t="shared" si="2"/>
        <v>849397</v>
      </c>
      <c r="Z7" s="30">
        <f t="shared" si="2"/>
        <v>0</v>
      </c>
      <c r="AA7" s="30">
        <f t="shared" si="2"/>
        <v>849397</v>
      </c>
      <c r="AB7" s="30">
        <f aca="true" t="shared" si="3" ref="AB7:AG7">SUM(AB8,AB10,AB12,AB16)</f>
        <v>0</v>
      </c>
      <c r="AC7" s="30">
        <f t="shared" si="3"/>
        <v>849397</v>
      </c>
      <c r="AD7" s="30">
        <f t="shared" si="3"/>
        <v>0</v>
      </c>
      <c r="AE7" s="30">
        <f t="shared" si="3"/>
        <v>849397</v>
      </c>
      <c r="AF7" s="30">
        <f t="shared" si="3"/>
        <v>0</v>
      </c>
      <c r="AG7" s="30">
        <f t="shared" si="3"/>
        <v>849397</v>
      </c>
      <c r="AH7" s="30">
        <f>SUM(AH8,AH10,AH12,AH16)</f>
        <v>297577</v>
      </c>
      <c r="AI7" s="30">
        <f>SUM(AI8,AI10,AI12,AI16)</f>
        <v>1146974</v>
      </c>
    </row>
    <row r="8" spans="1:35" s="25" customFormat="1" ht="21" customHeight="1">
      <c r="A8" s="32"/>
      <c r="B8" s="33" t="s">
        <v>30</v>
      </c>
      <c r="C8" s="34"/>
      <c r="D8" s="35" t="s">
        <v>31</v>
      </c>
      <c r="E8" s="21">
        <f aca="true" t="shared" si="4" ref="E8:AI8">SUM(E9)</f>
        <v>45000</v>
      </c>
      <c r="F8" s="21">
        <f t="shared" si="4"/>
        <v>0</v>
      </c>
      <c r="G8" s="21">
        <f t="shared" si="4"/>
        <v>45000</v>
      </c>
      <c r="H8" s="21">
        <f t="shared" si="4"/>
        <v>0</v>
      </c>
      <c r="I8" s="21">
        <f t="shared" si="4"/>
        <v>45000</v>
      </c>
      <c r="J8" s="21">
        <f t="shared" si="4"/>
        <v>0</v>
      </c>
      <c r="K8" s="21">
        <f t="shared" si="4"/>
        <v>45000</v>
      </c>
      <c r="L8" s="21">
        <f t="shared" si="4"/>
        <v>0</v>
      </c>
      <c r="M8" s="21">
        <f t="shared" si="4"/>
        <v>45000</v>
      </c>
      <c r="N8" s="21">
        <f t="shared" si="4"/>
        <v>0</v>
      </c>
      <c r="O8" s="21">
        <f t="shared" si="4"/>
        <v>45000</v>
      </c>
      <c r="P8" s="21">
        <f t="shared" si="4"/>
        <v>0</v>
      </c>
      <c r="Q8" s="21">
        <f t="shared" si="4"/>
        <v>45000</v>
      </c>
      <c r="R8" s="21">
        <f t="shared" si="4"/>
        <v>0</v>
      </c>
      <c r="S8" s="21">
        <f t="shared" si="4"/>
        <v>45000</v>
      </c>
      <c r="T8" s="21">
        <f t="shared" si="4"/>
        <v>0</v>
      </c>
      <c r="U8" s="21">
        <f t="shared" si="4"/>
        <v>45000</v>
      </c>
      <c r="V8" s="21">
        <f t="shared" si="4"/>
        <v>0</v>
      </c>
      <c r="W8" s="21">
        <f t="shared" si="4"/>
        <v>45000</v>
      </c>
      <c r="X8" s="21">
        <f t="shared" si="4"/>
        <v>0</v>
      </c>
      <c r="Y8" s="21">
        <f t="shared" si="4"/>
        <v>45000</v>
      </c>
      <c r="Z8" s="21">
        <f t="shared" si="4"/>
        <v>0</v>
      </c>
      <c r="AA8" s="21">
        <f t="shared" si="4"/>
        <v>45000</v>
      </c>
      <c r="AB8" s="21">
        <f t="shared" si="4"/>
        <v>0</v>
      </c>
      <c r="AC8" s="21">
        <f t="shared" si="4"/>
        <v>45000</v>
      </c>
      <c r="AD8" s="21">
        <f t="shared" si="4"/>
        <v>0</v>
      </c>
      <c r="AE8" s="21">
        <f t="shared" si="4"/>
        <v>45000</v>
      </c>
      <c r="AF8" s="21">
        <f t="shared" si="4"/>
        <v>0</v>
      </c>
      <c r="AG8" s="21">
        <f t="shared" si="4"/>
        <v>45000</v>
      </c>
      <c r="AH8" s="21">
        <f t="shared" si="4"/>
        <v>0</v>
      </c>
      <c r="AI8" s="21">
        <f t="shared" si="4"/>
        <v>45000</v>
      </c>
    </row>
    <row r="9" spans="1:35" s="25" customFormat="1" ht="60">
      <c r="A9" s="32"/>
      <c r="B9" s="36"/>
      <c r="C9" s="34">
        <v>2830</v>
      </c>
      <c r="D9" s="35" t="s">
        <v>32</v>
      </c>
      <c r="E9" s="21">
        <v>45000</v>
      </c>
      <c r="F9" s="21"/>
      <c r="G9" s="21">
        <f>SUM(E9:F9)</f>
        <v>45000</v>
      </c>
      <c r="H9" s="21"/>
      <c r="I9" s="21">
        <f>SUM(G9:H9)</f>
        <v>45000</v>
      </c>
      <c r="J9" s="21"/>
      <c r="K9" s="21">
        <f>SUM(I9:J9)</f>
        <v>45000</v>
      </c>
      <c r="L9" s="21"/>
      <c r="M9" s="21">
        <f>SUM(K9:L9)</f>
        <v>45000</v>
      </c>
      <c r="N9" s="21"/>
      <c r="O9" s="21">
        <f>SUM(M9:N9)</f>
        <v>45000</v>
      </c>
      <c r="P9" s="21"/>
      <c r="Q9" s="21">
        <f>SUM(O9:P9)</f>
        <v>45000</v>
      </c>
      <c r="R9" s="21"/>
      <c r="S9" s="21">
        <f>SUM(Q9:R9)</f>
        <v>45000</v>
      </c>
      <c r="T9" s="21"/>
      <c r="U9" s="21">
        <f>SUM(S9:T9)</f>
        <v>45000</v>
      </c>
      <c r="V9" s="21"/>
      <c r="W9" s="21">
        <f>SUM(U9:V9)</f>
        <v>45000</v>
      </c>
      <c r="X9" s="21"/>
      <c r="Y9" s="21">
        <f>SUM(W9:X9)</f>
        <v>45000</v>
      </c>
      <c r="Z9" s="21"/>
      <c r="AA9" s="21">
        <f>SUM(Y9:Z9)</f>
        <v>45000</v>
      </c>
      <c r="AB9" s="21"/>
      <c r="AC9" s="21">
        <f>SUM(AA9:AB9)</f>
        <v>45000</v>
      </c>
      <c r="AD9" s="21"/>
      <c r="AE9" s="21">
        <f>SUM(AC9:AD9)</f>
        <v>45000</v>
      </c>
      <c r="AF9" s="21"/>
      <c r="AG9" s="21">
        <f>SUM(AE9:AF9)</f>
        <v>45000</v>
      </c>
      <c r="AH9" s="21"/>
      <c r="AI9" s="21">
        <f>SUM(AG9:AH9)</f>
        <v>45000</v>
      </c>
    </row>
    <row r="10" spans="1:35" s="5" customFormat="1" ht="21" customHeight="1">
      <c r="A10" s="15"/>
      <c r="B10" s="22" t="s">
        <v>33</v>
      </c>
      <c r="C10" s="37"/>
      <c r="D10" s="11" t="s">
        <v>34</v>
      </c>
      <c r="E10" s="21">
        <f aca="true" t="shared" si="5" ref="E10:AI10">SUM(E11)</f>
        <v>7600</v>
      </c>
      <c r="F10" s="21">
        <f t="shared" si="5"/>
        <v>0</v>
      </c>
      <c r="G10" s="21">
        <f t="shared" si="5"/>
        <v>7600</v>
      </c>
      <c r="H10" s="21">
        <f t="shared" si="5"/>
        <v>0</v>
      </c>
      <c r="I10" s="21">
        <f t="shared" si="5"/>
        <v>7600</v>
      </c>
      <c r="J10" s="21">
        <f t="shared" si="5"/>
        <v>0</v>
      </c>
      <c r="K10" s="21">
        <f t="shared" si="5"/>
        <v>7600</v>
      </c>
      <c r="L10" s="21">
        <f t="shared" si="5"/>
        <v>0</v>
      </c>
      <c r="M10" s="21">
        <f t="shared" si="5"/>
        <v>7600</v>
      </c>
      <c r="N10" s="21">
        <f t="shared" si="5"/>
        <v>0</v>
      </c>
      <c r="O10" s="21">
        <f t="shared" si="5"/>
        <v>7600</v>
      </c>
      <c r="P10" s="21">
        <f t="shared" si="5"/>
        <v>0</v>
      </c>
      <c r="Q10" s="21">
        <f t="shared" si="5"/>
        <v>7600</v>
      </c>
      <c r="R10" s="21">
        <f t="shared" si="5"/>
        <v>0</v>
      </c>
      <c r="S10" s="21">
        <f t="shared" si="5"/>
        <v>7600</v>
      </c>
      <c r="T10" s="21">
        <f t="shared" si="5"/>
        <v>0</v>
      </c>
      <c r="U10" s="21">
        <f t="shared" si="5"/>
        <v>7600</v>
      </c>
      <c r="V10" s="21">
        <f t="shared" si="5"/>
        <v>0</v>
      </c>
      <c r="W10" s="21">
        <f t="shared" si="5"/>
        <v>7600</v>
      </c>
      <c r="X10" s="21">
        <f t="shared" si="5"/>
        <v>0</v>
      </c>
      <c r="Y10" s="21">
        <f t="shared" si="5"/>
        <v>7600</v>
      </c>
      <c r="Z10" s="21">
        <f t="shared" si="5"/>
        <v>0</v>
      </c>
      <c r="AA10" s="21">
        <f t="shared" si="5"/>
        <v>7600</v>
      </c>
      <c r="AB10" s="21">
        <f t="shared" si="5"/>
        <v>0</v>
      </c>
      <c r="AC10" s="21">
        <f t="shared" si="5"/>
        <v>7600</v>
      </c>
      <c r="AD10" s="21">
        <f t="shared" si="5"/>
        <v>0</v>
      </c>
      <c r="AE10" s="21">
        <f t="shared" si="5"/>
        <v>7600</v>
      </c>
      <c r="AF10" s="21">
        <f t="shared" si="5"/>
        <v>0</v>
      </c>
      <c r="AG10" s="21">
        <f t="shared" si="5"/>
        <v>7600</v>
      </c>
      <c r="AH10" s="21">
        <f t="shared" si="5"/>
        <v>0</v>
      </c>
      <c r="AI10" s="21">
        <f t="shared" si="5"/>
        <v>7600</v>
      </c>
    </row>
    <row r="11" spans="1:35" s="5" customFormat="1" ht="36">
      <c r="A11" s="23"/>
      <c r="B11" s="38"/>
      <c r="C11" s="37">
        <v>2850</v>
      </c>
      <c r="D11" s="11" t="s">
        <v>35</v>
      </c>
      <c r="E11" s="21">
        <v>7600</v>
      </c>
      <c r="F11" s="21"/>
      <c r="G11" s="21">
        <f>SUM(E11:F11)</f>
        <v>7600</v>
      </c>
      <c r="H11" s="21"/>
      <c r="I11" s="21">
        <f>SUM(G11:H11)</f>
        <v>7600</v>
      </c>
      <c r="J11" s="21"/>
      <c r="K11" s="21">
        <f>SUM(I11:J11)</f>
        <v>7600</v>
      </c>
      <c r="L11" s="21"/>
      <c r="M11" s="21">
        <f>SUM(K11:L11)</f>
        <v>7600</v>
      </c>
      <c r="N11" s="21"/>
      <c r="O11" s="21">
        <f>SUM(M11:N11)</f>
        <v>7600</v>
      </c>
      <c r="P11" s="21"/>
      <c r="Q11" s="21">
        <f>SUM(O11:P11)</f>
        <v>7600</v>
      </c>
      <c r="R11" s="21"/>
      <c r="S11" s="21">
        <f>SUM(Q11:R11)</f>
        <v>7600</v>
      </c>
      <c r="T11" s="21"/>
      <c r="U11" s="21">
        <f>SUM(S11:T11)</f>
        <v>7600</v>
      </c>
      <c r="V11" s="21"/>
      <c r="W11" s="21">
        <f>SUM(U11:V11)</f>
        <v>7600</v>
      </c>
      <c r="X11" s="21"/>
      <c r="Y11" s="21">
        <f>SUM(W11:X11)</f>
        <v>7600</v>
      </c>
      <c r="Z11" s="21"/>
      <c r="AA11" s="21">
        <f>SUM(Y11:Z11)</f>
        <v>7600</v>
      </c>
      <c r="AB11" s="21"/>
      <c r="AC11" s="21">
        <f>SUM(AA11:AB11)</f>
        <v>7600</v>
      </c>
      <c r="AD11" s="21"/>
      <c r="AE11" s="21">
        <f>SUM(AC11:AD11)</f>
        <v>7600</v>
      </c>
      <c r="AF11" s="21"/>
      <c r="AG11" s="21">
        <f>SUM(AE11:AF11)</f>
        <v>7600</v>
      </c>
      <c r="AH11" s="21"/>
      <c r="AI11" s="21">
        <f>SUM(AG11:AH11)</f>
        <v>7600</v>
      </c>
    </row>
    <row r="12" spans="1:35" s="5" customFormat="1" ht="24" customHeight="1">
      <c r="A12" s="23"/>
      <c r="B12" s="38" t="s">
        <v>36</v>
      </c>
      <c r="C12" s="37"/>
      <c r="D12" s="11" t="s">
        <v>37</v>
      </c>
      <c r="E12" s="21">
        <f>SUM(E14)</f>
        <v>275000</v>
      </c>
      <c r="F12" s="21">
        <f>SUM(F14)</f>
        <v>0</v>
      </c>
      <c r="G12" s="21">
        <f aca="true" t="shared" si="6" ref="G12:M12">SUM(G13:G14)</f>
        <v>275000</v>
      </c>
      <c r="H12" s="21">
        <f t="shared" si="6"/>
        <v>0</v>
      </c>
      <c r="I12" s="21">
        <f t="shared" si="6"/>
        <v>275000</v>
      </c>
      <c r="J12" s="21">
        <f t="shared" si="6"/>
        <v>0</v>
      </c>
      <c r="K12" s="21">
        <f t="shared" si="6"/>
        <v>275000</v>
      </c>
      <c r="L12" s="21">
        <f t="shared" si="6"/>
        <v>0</v>
      </c>
      <c r="M12" s="21">
        <f t="shared" si="6"/>
        <v>275000</v>
      </c>
      <c r="N12" s="21">
        <f>SUM(N13:N14)</f>
        <v>0</v>
      </c>
      <c r="O12" s="21">
        <f aca="true" t="shared" si="7" ref="O12:U12">SUM(O13:O15)</f>
        <v>275000</v>
      </c>
      <c r="P12" s="21">
        <f t="shared" si="7"/>
        <v>500000</v>
      </c>
      <c r="Q12" s="21">
        <f t="shared" si="7"/>
        <v>775000</v>
      </c>
      <c r="R12" s="21">
        <f t="shared" si="7"/>
        <v>0</v>
      </c>
      <c r="S12" s="21">
        <f t="shared" si="7"/>
        <v>775000</v>
      </c>
      <c r="T12" s="21">
        <f t="shared" si="7"/>
        <v>-250000</v>
      </c>
      <c r="U12" s="21">
        <f t="shared" si="7"/>
        <v>525000</v>
      </c>
      <c r="V12" s="21">
        <f aca="true" t="shared" si="8" ref="V12:AA12">SUM(V13:V15)</f>
        <v>0</v>
      </c>
      <c r="W12" s="21">
        <f t="shared" si="8"/>
        <v>525000</v>
      </c>
      <c r="X12" s="21">
        <f t="shared" si="8"/>
        <v>0</v>
      </c>
      <c r="Y12" s="21">
        <f t="shared" si="8"/>
        <v>525000</v>
      </c>
      <c r="Z12" s="21">
        <f t="shared" si="8"/>
        <v>0</v>
      </c>
      <c r="AA12" s="21">
        <f t="shared" si="8"/>
        <v>525000</v>
      </c>
      <c r="AB12" s="21">
        <f aca="true" t="shared" si="9" ref="AB12:AG12">SUM(AB13:AB15)</f>
        <v>0</v>
      </c>
      <c r="AC12" s="21">
        <f t="shared" si="9"/>
        <v>525000</v>
      </c>
      <c r="AD12" s="21">
        <f t="shared" si="9"/>
        <v>0</v>
      </c>
      <c r="AE12" s="21">
        <f t="shared" si="9"/>
        <v>525000</v>
      </c>
      <c r="AF12" s="21">
        <f t="shared" si="9"/>
        <v>0</v>
      </c>
      <c r="AG12" s="21">
        <f t="shared" si="9"/>
        <v>525000</v>
      </c>
      <c r="AH12" s="21">
        <f>SUM(AH13:AH15)</f>
        <v>0</v>
      </c>
      <c r="AI12" s="21">
        <f>SUM(AI13:AI15)</f>
        <v>525000</v>
      </c>
    </row>
    <row r="13" spans="1:35" s="5" customFormat="1" ht="24" customHeight="1">
      <c r="A13" s="23"/>
      <c r="B13" s="38"/>
      <c r="C13" s="37">
        <v>4170</v>
      </c>
      <c r="D13" s="11" t="s">
        <v>47</v>
      </c>
      <c r="E13" s="21"/>
      <c r="F13" s="21"/>
      <c r="G13" s="21">
        <v>0</v>
      </c>
      <c r="H13" s="21"/>
      <c r="I13" s="21">
        <f>SUM(G13:H13)</f>
        <v>0</v>
      </c>
      <c r="J13" s="21">
        <v>7000</v>
      </c>
      <c r="K13" s="21">
        <f>SUM(I13:J13)</f>
        <v>7000</v>
      </c>
      <c r="L13" s="21"/>
      <c r="M13" s="21">
        <f>SUM(K13:L13)</f>
        <v>7000</v>
      </c>
      <c r="N13" s="21"/>
      <c r="O13" s="21">
        <f>SUM(M13:N13)</f>
        <v>7000</v>
      </c>
      <c r="P13" s="21"/>
      <c r="Q13" s="21">
        <f>SUM(O13:P13)</f>
        <v>7000</v>
      </c>
      <c r="R13" s="21"/>
      <c r="S13" s="21">
        <f>SUM(Q13:R13)</f>
        <v>7000</v>
      </c>
      <c r="T13" s="21"/>
      <c r="U13" s="21">
        <f>SUM(S13:T13)</f>
        <v>7000</v>
      </c>
      <c r="V13" s="21"/>
      <c r="W13" s="21">
        <f>SUM(U13:V13)</f>
        <v>7000</v>
      </c>
      <c r="X13" s="21"/>
      <c r="Y13" s="21">
        <f>SUM(W13:X13)</f>
        <v>7000</v>
      </c>
      <c r="Z13" s="21"/>
      <c r="AA13" s="21">
        <f>SUM(Y13:Z13)</f>
        <v>7000</v>
      </c>
      <c r="AB13" s="21"/>
      <c r="AC13" s="21">
        <f>SUM(AA13:AB13)</f>
        <v>7000</v>
      </c>
      <c r="AD13" s="21"/>
      <c r="AE13" s="21">
        <f>SUM(AC13:AD13)</f>
        <v>7000</v>
      </c>
      <c r="AF13" s="21"/>
      <c r="AG13" s="21">
        <f>SUM(AE13:AF13)</f>
        <v>7000</v>
      </c>
      <c r="AH13" s="21"/>
      <c r="AI13" s="21">
        <f>SUM(AG13:AH13)</f>
        <v>7000</v>
      </c>
    </row>
    <row r="14" spans="1:35" s="5" customFormat="1" ht="24" customHeight="1">
      <c r="A14" s="23"/>
      <c r="B14" s="38"/>
      <c r="C14" s="37">
        <v>4300</v>
      </c>
      <c r="D14" s="11" t="s">
        <v>38</v>
      </c>
      <c r="E14" s="21">
        <v>275000</v>
      </c>
      <c r="F14" s="21"/>
      <c r="G14" s="21">
        <f>SUM(E14:F14)</f>
        <v>275000</v>
      </c>
      <c r="H14" s="21"/>
      <c r="I14" s="21">
        <f>SUM(G14:H14)</f>
        <v>275000</v>
      </c>
      <c r="J14" s="21">
        <v>-7000</v>
      </c>
      <c r="K14" s="21">
        <f>SUM(I14:J14)</f>
        <v>268000</v>
      </c>
      <c r="L14" s="21"/>
      <c r="M14" s="21">
        <f>SUM(K14:L14)</f>
        <v>268000</v>
      </c>
      <c r="N14" s="21"/>
      <c r="O14" s="21">
        <f>SUM(M14:N14)</f>
        <v>268000</v>
      </c>
      <c r="P14" s="21">
        <v>-234408</v>
      </c>
      <c r="Q14" s="21">
        <f>SUM(O14:P14)</f>
        <v>33592</v>
      </c>
      <c r="R14" s="21"/>
      <c r="S14" s="21">
        <f>SUM(Q14:R14)</f>
        <v>33592</v>
      </c>
      <c r="T14" s="21"/>
      <c r="U14" s="21">
        <f>SUM(S14:T14)</f>
        <v>33592</v>
      </c>
      <c r="V14" s="21"/>
      <c r="W14" s="21">
        <f>SUM(U14:V14)</f>
        <v>33592</v>
      </c>
      <c r="X14" s="21"/>
      <c r="Y14" s="21">
        <f>SUM(W14:X14)</f>
        <v>33592</v>
      </c>
      <c r="Z14" s="21"/>
      <c r="AA14" s="21">
        <f>SUM(Y14:Z14)</f>
        <v>33592</v>
      </c>
      <c r="AB14" s="21"/>
      <c r="AC14" s="21">
        <f>SUM(AA14:AB14)</f>
        <v>33592</v>
      </c>
      <c r="AD14" s="21"/>
      <c r="AE14" s="21">
        <f>SUM(AC14:AD14)</f>
        <v>33592</v>
      </c>
      <c r="AF14" s="21"/>
      <c r="AG14" s="21">
        <f>SUM(AE14:AF14)</f>
        <v>33592</v>
      </c>
      <c r="AH14" s="21"/>
      <c r="AI14" s="21">
        <f>SUM(AG14:AH14)</f>
        <v>33592</v>
      </c>
    </row>
    <row r="15" spans="1:35" s="5" customFormat="1" ht="24" customHeight="1">
      <c r="A15" s="23"/>
      <c r="B15" s="38"/>
      <c r="C15" s="37">
        <v>6050</v>
      </c>
      <c r="D15" s="11" t="s">
        <v>45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0</v>
      </c>
      <c r="P15" s="21">
        <v>734408</v>
      </c>
      <c r="Q15" s="21">
        <f>SUM(O15:P15)</f>
        <v>734408</v>
      </c>
      <c r="R15" s="21"/>
      <c r="S15" s="21">
        <f>SUM(Q15:R15)</f>
        <v>734408</v>
      </c>
      <c r="T15" s="21">
        <v>-250000</v>
      </c>
      <c r="U15" s="21">
        <f>SUM(S15:T15)</f>
        <v>484408</v>
      </c>
      <c r="V15" s="21"/>
      <c r="W15" s="21">
        <f>SUM(U15:V15)</f>
        <v>484408</v>
      </c>
      <c r="X15" s="21"/>
      <c r="Y15" s="21">
        <f>SUM(W15:X15)</f>
        <v>484408</v>
      </c>
      <c r="Z15" s="21"/>
      <c r="AA15" s="21">
        <f>SUM(Y15:Z15)</f>
        <v>484408</v>
      </c>
      <c r="AB15" s="21"/>
      <c r="AC15" s="21">
        <f>SUM(AA15:AB15)</f>
        <v>484408</v>
      </c>
      <c r="AD15" s="21"/>
      <c r="AE15" s="21">
        <f>SUM(AC15:AD15)</f>
        <v>484408</v>
      </c>
      <c r="AF15" s="21"/>
      <c r="AG15" s="21">
        <f>SUM(AE15:AF15)</f>
        <v>484408</v>
      </c>
      <c r="AH15" s="21"/>
      <c r="AI15" s="21">
        <f>SUM(AG15:AH15)</f>
        <v>484408</v>
      </c>
    </row>
    <row r="16" spans="1:35" s="5" customFormat="1" ht="24" customHeight="1">
      <c r="A16" s="23"/>
      <c r="B16" s="38" t="s">
        <v>171</v>
      </c>
      <c r="C16" s="37"/>
      <c r="D16" s="11" t="s">
        <v>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 aca="true" t="shared" si="10" ref="O16:U16">SUM(O17:O24)</f>
        <v>0</v>
      </c>
      <c r="P16" s="21">
        <f t="shared" si="10"/>
        <v>271797</v>
      </c>
      <c r="Q16" s="21">
        <f t="shared" si="10"/>
        <v>271797</v>
      </c>
      <c r="R16" s="21">
        <f t="shared" si="10"/>
        <v>0</v>
      </c>
      <c r="S16" s="21">
        <f t="shared" si="10"/>
        <v>271797</v>
      </c>
      <c r="T16" s="21">
        <f t="shared" si="10"/>
        <v>0</v>
      </c>
      <c r="U16" s="21">
        <f t="shared" si="10"/>
        <v>271797</v>
      </c>
      <c r="V16" s="21">
        <f aca="true" t="shared" si="11" ref="V16:AA16">SUM(V17:V24)</f>
        <v>0</v>
      </c>
      <c r="W16" s="21">
        <f t="shared" si="11"/>
        <v>271797</v>
      </c>
      <c r="X16" s="21">
        <f t="shared" si="11"/>
        <v>0</v>
      </c>
      <c r="Y16" s="21">
        <f t="shared" si="11"/>
        <v>271797</v>
      </c>
      <c r="Z16" s="21">
        <f t="shared" si="11"/>
        <v>0</v>
      </c>
      <c r="AA16" s="21">
        <f t="shared" si="11"/>
        <v>271797</v>
      </c>
      <c r="AB16" s="21">
        <f aca="true" t="shared" si="12" ref="AB16:AG16">SUM(AB17:AB24)</f>
        <v>0</v>
      </c>
      <c r="AC16" s="21">
        <f t="shared" si="12"/>
        <v>271797</v>
      </c>
      <c r="AD16" s="21">
        <f t="shared" si="12"/>
        <v>0</v>
      </c>
      <c r="AE16" s="21">
        <f t="shared" si="12"/>
        <v>271797</v>
      </c>
      <c r="AF16" s="21">
        <f t="shared" si="12"/>
        <v>0</v>
      </c>
      <c r="AG16" s="21">
        <f t="shared" si="12"/>
        <v>271797</v>
      </c>
      <c r="AH16" s="21">
        <f>SUM(AH17:AH24)</f>
        <v>297577</v>
      </c>
      <c r="AI16" s="21">
        <f>SUM(AI17:AI24)</f>
        <v>569374</v>
      </c>
    </row>
    <row r="17" spans="1:35" s="5" customFormat="1" ht="24" customHeight="1">
      <c r="A17" s="23"/>
      <c r="B17" s="38"/>
      <c r="C17" s="37">
        <v>4010</v>
      </c>
      <c r="D17" s="11" t="s">
        <v>59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v>0</v>
      </c>
      <c r="P17" s="21">
        <v>3378</v>
      </c>
      <c r="Q17" s="21">
        <f>SUM(O17:P17)</f>
        <v>3378</v>
      </c>
      <c r="R17" s="21"/>
      <c r="S17" s="21">
        <f>SUM(Q17:R17)</f>
        <v>3378</v>
      </c>
      <c r="T17" s="21"/>
      <c r="U17" s="21">
        <f>SUM(S17:T17)</f>
        <v>3378</v>
      </c>
      <c r="V17" s="21"/>
      <c r="W17" s="21">
        <f>SUM(U17:V17)</f>
        <v>3378</v>
      </c>
      <c r="X17" s="21"/>
      <c r="Y17" s="21">
        <f>SUM(W17:X17)</f>
        <v>3378</v>
      </c>
      <c r="Z17" s="21"/>
      <c r="AA17" s="21">
        <f>SUM(Y17:Z17)</f>
        <v>3378</v>
      </c>
      <c r="AB17" s="21"/>
      <c r="AC17" s="21">
        <f>SUM(AA17:AB17)</f>
        <v>3378</v>
      </c>
      <c r="AD17" s="21"/>
      <c r="AE17" s="21">
        <f>SUM(AC17:AD17)</f>
        <v>3378</v>
      </c>
      <c r="AF17" s="21"/>
      <c r="AG17" s="21">
        <f>SUM(AE17:AF17)</f>
        <v>3378</v>
      </c>
      <c r="AH17" s="21">
        <v>3758</v>
      </c>
      <c r="AI17" s="21">
        <f>SUM(AG17:AH17)</f>
        <v>7136</v>
      </c>
    </row>
    <row r="18" spans="1:35" s="5" customFormat="1" ht="24" customHeight="1">
      <c r="A18" s="23"/>
      <c r="B18" s="38"/>
      <c r="C18" s="37">
        <v>4110</v>
      </c>
      <c r="D18" s="11" t="s">
        <v>61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0</v>
      </c>
      <c r="P18" s="21">
        <v>513</v>
      </c>
      <c r="Q18" s="21">
        <f aca="true" t="shared" si="13" ref="Q18:Q24">SUM(O18:P18)</f>
        <v>513</v>
      </c>
      <c r="R18" s="21"/>
      <c r="S18" s="21">
        <f aca="true" t="shared" si="14" ref="S18:S24">SUM(Q18:R18)</f>
        <v>513</v>
      </c>
      <c r="T18" s="21"/>
      <c r="U18" s="21">
        <f aca="true" t="shared" si="15" ref="U18:U24">SUM(S18:T18)</f>
        <v>513</v>
      </c>
      <c r="V18" s="21"/>
      <c r="W18" s="21">
        <f aca="true" t="shared" si="16" ref="W18:W24">SUM(U18:V18)</f>
        <v>513</v>
      </c>
      <c r="X18" s="21"/>
      <c r="Y18" s="21">
        <f aca="true" t="shared" si="17" ref="Y18:Y24">SUM(W18:X18)</f>
        <v>513</v>
      </c>
      <c r="Z18" s="21"/>
      <c r="AA18" s="21">
        <f aca="true" t="shared" si="18" ref="AA18:AA24">SUM(Y18:Z18)</f>
        <v>513</v>
      </c>
      <c r="AB18" s="21"/>
      <c r="AC18" s="21">
        <f aca="true" t="shared" si="19" ref="AC18:AC24">SUM(AA18:AB18)</f>
        <v>513</v>
      </c>
      <c r="AD18" s="21"/>
      <c r="AE18" s="21">
        <f aca="true" t="shared" si="20" ref="AE18:AE24">SUM(AC18:AD18)</f>
        <v>513</v>
      </c>
      <c r="AF18" s="21"/>
      <c r="AG18" s="21">
        <f aca="true" t="shared" si="21" ref="AG18:AG24">SUM(AE18:AF18)</f>
        <v>513</v>
      </c>
      <c r="AH18" s="21">
        <v>572</v>
      </c>
      <c r="AI18" s="21">
        <f aca="true" t="shared" si="22" ref="AI18:AI24">SUM(AG18:AH18)</f>
        <v>1085</v>
      </c>
    </row>
    <row r="19" spans="1:35" s="5" customFormat="1" ht="24" customHeight="1">
      <c r="A19" s="23"/>
      <c r="B19" s="38"/>
      <c r="C19" s="37">
        <v>4120</v>
      </c>
      <c r="D19" s="11" t="s">
        <v>62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0</v>
      </c>
      <c r="P19" s="21">
        <v>82</v>
      </c>
      <c r="Q19" s="21">
        <f t="shared" si="13"/>
        <v>82</v>
      </c>
      <c r="R19" s="21"/>
      <c r="S19" s="21">
        <f t="shared" si="14"/>
        <v>82</v>
      </c>
      <c r="T19" s="21"/>
      <c r="U19" s="21">
        <f t="shared" si="15"/>
        <v>82</v>
      </c>
      <c r="V19" s="21"/>
      <c r="W19" s="21">
        <f t="shared" si="16"/>
        <v>82</v>
      </c>
      <c r="X19" s="21"/>
      <c r="Y19" s="21">
        <f t="shared" si="17"/>
        <v>82</v>
      </c>
      <c r="Z19" s="21"/>
      <c r="AA19" s="21">
        <f t="shared" si="18"/>
        <v>82</v>
      </c>
      <c r="AB19" s="21"/>
      <c r="AC19" s="21">
        <f t="shared" si="19"/>
        <v>82</v>
      </c>
      <c r="AD19" s="21"/>
      <c r="AE19" s="21">
        <f t="shared" si="20"/>
        <v>82</v>
      </c>
      <c r="AF19" s="21"/>
      <c r="AG19" s="21">
        <f t="shared" si="21"/>
        <v>82</v>
      </c>
      <c r="AH19" s="21">
        <v>93</v>
      </c>
      <c r="AI19" s="21">
        <f t="shared" si="22"/>
        <v>175</v>
      </c>
    </row>
    <row r="20" spans="1:35" s="5" customFormat="1" ht="24" customHeight="1">
      <c r="A20" s="23"/>
      <c r="B20" s="38"/>
      <c r="C20" s="37">
        <v>4210</v>
      </c>
      <c r="D20" s="11" t="s">
        <v>43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0</v>
      </c>
      <c r="P20" s="21">
        <v>251</v>
      </c>
      <c r="Q20" s="21">
        <f t="shared" si="13"/>
        <v>251</v>
      </c>
      <c r="R20" s="21"/>
      <c r="S20" s="21">
        <f t="shared" si="14"/>
        <v>251</v>
      </c>
      <c r="T20" s="21"/>
      <c r="U20" s="21">
        <f t="shared" si="15"/>
        <v>251</v>
      </c>
      <c r="V20" s="21"/>
      <c r="W20" s="21">
        <f t="shared" si="16"/>
        <v>251</v>
      </c>
      <c r="X20" s="21"/>
      <c r="Y20" s="21">
        <f t="shared" si="17"/>
        <v>251</v>
      </c>
      <c r="Z20" s="21"/>
      <c r="AA20" s="21">
        <f t="shared" si="18"/>
        <v>251</v>
      </c>
      <c r="AB20" s="21"/>
      <c r="AC20" s="21">
        <f t="shared" si="19"/>
        <v>251</v>
      </c>
      <c r="AD20" s="21"/>
      <c r="AE20" s="21">
        <f t="shared" si="20"/>
        <v>251</v>
      </c>
      <c r="AF20" s="21"/>
      <c r="AG20" s="21">
        <f t="shared" si="21"/>
        <v>251</v>
      </c>
      <c r="AH20" s="21">
        <v>36</v>
      </c>
      <c r="AI20" s="21">
        <f t="shared" si="22"/>
        <v>287</v>
      </c>
    </row>
    <row r="21" spans="1:35" s="5" customFormat="1" ht="24" customHeight="1">
      <c r="A21" s="23"/>
      <c r="B21" s="38"/>
      <c r="C21" s="37">
        <v>4300</v>
      </c>
      <c r="D21" s="11" t="s">
        <v>38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0</v>
      </c>
      <c r="P21" s="21">
        <v>822</v>
      </c>
      <c r="Q21" s="21">
        <f t="shared" si="13"/>
        <v>822</v>
      </c>
      <c r="R21" s="21"/>
      <c r="S21" s="21">
        <f t="shared" si="14"/>
        <v>822</v>
      </c>
      <c r="T21" s="21"/>
      <c r="U21" s="21">
        <f t="shared" si="15"/>
        <v>822</v>
      </c>
      <c r="V21" s="21"/>
      <c r="W21" s="21">
        <f t="shared" si="16"/>
        <v>822</v>
      </c>
      <c r="X21" s="21"/>
      <c r="Y21" s="21">
        <f t="shared" si="17"/>
        <v>822</v>
      </c>
      <c r="Z21" s="21"/>
      <c r="AA21" s="21">
        <f t="shared" si="18"/>
        <v>822</v>
      </c>
      <c r="AB21" s="21"/>
      <c r="AC21" s="21">
        <f t="shared" si="19"/>
        <v>822</v>
      </c>
      <c r="AD21" s="21"/>
      <c r="AE21" s="21">
        <f t="shared" si="20"/>
        <v>822</v>
      </c>
      <c r="AF21" s="21"/>
      <c r="AG21" s="21">
        <f t="shared" si="21"/>
        <v>822</v>
      </c>
      <c r="AH21" s="21">
        <v>1094</v>
      </c>
      <c r="AI21" s="21">
        <f t="shared" si="22"/>
        <v>1916</v>
      </c>
    </row>
    <row r="22" spans="1:35" s="5" customFormat="1" ht="24" customHeight="1">
      <c r="A22" s="23"/>
      <c r="B22" s="38"/>
      <c r="C22" s="37">
        <v>4430</v>
      </c>
      <c r="D22" s="11" t="s">
        <v>50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v>0</v>
      </c>
      <c r="P22" s="21">
        <v>266467</v>
      </c>
      <c r="Q22" s="21">
        <f t="shared" si="13"/>
        <v>266467</v>
      </c>
      <c r="R22" s="21"/>
      <c r="S22" s="21">
        <f t="shared" si="14"/>
        <v>266467</v>
      </c>
      <c r="T22" s="21"/>
      <c r="U22" s="21">
        <f t="shared" si="15"/>
        <v>266467</v>
      </c>
      <c r="V22" s="21"/>
      <c r="W22" s="21">
        <f t="shared" si="16"/>
        <v>266467</v>
      </c>
      <c r="X22" s="21"/>
      <c r="Y22" s="21">
        <f t="shared" si="17"/>
        <v>266467</v>
      </c>
      <c r="Z22" s="21"/>
      <c r="AA22" s="21">
        <f t="shared" si="18"/>
        <v>266467</v>
      </c>
      <c r="AB22" s="21"/>
      <c r="AC22" s="21">
        <f t="shared" si="19"/>
        <v>266467</v>
      </c>
      <c r="AD22" s="21"/>
      <c r="AE22" s="21">
        <f t="shared" si="20"/>
        <v>266467</v>
      </c>
      <c r="AF22" s="21"/>
      <c r="AG22" s="21">
        <f t="shared" si="21"/>
        <v>266467</v>
      </c>
      <c r="AH22" s="21">
        <v>291742</v>
      </c>
      <c r="AI22" s="21">
        <f t="shared" si="22"/>
        <v>558209</v>
      </c>
    </row>
    <row r="23" spans="1:35" s="5" customFormat="1" ht="36">
      <c r="A23" s="23"/>
      <c r="B23" s="38"/>
      <c r="C23" s="37">
        <v>4740</v>
      </c>
      <c r="D23" s="11" t="s">
        <v>67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0</v>
      </c>
      <c r="P23" s="21">
        <v>25</v>
      </c>
      <c r="Q23" s="21">
        <f t="shared" si="13"/>
        <v>25</v>
      </c>
      <c r="R23" s="21"/>
      <c r="S23" s="21">
        <f t="shared" si="14"/>
        <v>25</v>
      </c>
      <c r="T23" s="21"/>
      <c r="U23" s="21">
        <f t="shared" si="15"/>
        <v>25</v>
      </c>
      <c r="V23" s="21"/>
      <c r="W23" s="21">
        <f t="shared" si="16"/>
        <v>25</v>
      </c>
      <c r="X23" s="21"/>
      <c r="Y23" s="21">
        <f t="shared" si="17"/>
        <v>25</v>
      </c>
      <c r="Z23" s="21"/>
      <c r="AA23" s="21">
        <f t="shared" si="18"/>
        <v>25</v>
      </c>
      <c r="AB23" s="21"/>
      <c r="AC23" s="21">
        <f t="shared" si="19"/>
        <v>25</v>
      </c>
      <c r="AD23" s="21"/>
      <c r="AE23" s="21">
        <f t="shared" si="20"/>
        <v>25</v>
      </c>
      <c r="AF23" s="21"/>
      <c r="AG23" s="21">
        <f t="shared" si="21"/>
        <v>25</v>
      </c>
      <c r="AH23" s="21">
        <v>25</v>
      </c>
      <c r="AI23" s="21">
        <f t="shared" si="22"/>
        <v>50</v>
      </c>
    </row>
    <row r="24" spans="1:35" s="5" customFormat="1" ht="24" customHeight="1">
      <c r="A24" s="23"/>
      <c r="B24" s="38"/>
      <c r="C24" s="37">
        <v>4750</v>
      </c>
      <c r="D24" s="11" t="s">
        <v>99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v>0</v>
      </c>
      <c r="P24" s="21">
        <v>259</v>
      </c>
      <c r="Q24" s="21">
        <f t="shared" si="13"/>
        <v>259</v>
      </c>
      <c r="R24" s="21"/>
      <c r="S24" s="21">
        <f t="shared" si="14"/>
        <v>259</v>
      </c>
      <c r="T24" s="21"/>
      <c r="U24" s="21">
        <f t="shared" si="15"/>
        <v>259</v>
      </c>
      <c r="V24" s="21"/>
      <c r="W24" s="21">
        <f t="shared" si="16"/>
        <v>259</v>
      </c>
      <c r="X24" s="21"/>
      <c r="Y24" s="21">
        <f t="shared" si="17"/>
        <v>259</v>
      </c>
      <c r="Z24" s="21"/>
      <c r="AA24" s="21">
        <f t="shared" si="18"/>
        <v>259</v>
      </c>
      <c r="AB24" s="21"/>
      <c r="AC24" s="21">
        <f t="shared" si="19"/>
        <v>259</v>
      </c>
      <c r="AD24" s="21"/>
      <c r="AE24" s="21">
        <f t="shared" si="20"/>
        <v>259</v>
      </c>
      <c r="AF24" s="21"/>
      <c r="AG24" s="21">
        <f t="shared" si="21"/>
        <v>259</v>
      </c>
      <c r="AH24" s="21">
        <v>257</v>
      </c>
      <c r="AI24" s="21">
        <f t="shared" si="22"/>
        <v>516</v>
      </c>
    </row>
    <row r="25" spans="1:35" s="1" customFormat="1" ht="21" customHeight="1">
      <c r="A25" s="7" t="s">
        <v>39</v>
      </c>
      <c r="B25" s="8"/>
      <c r="C25" s="9"/>
      <c r="D25" s="10" t="s">
        <v>40</v>
      </c>
      <c r="E25" s="30">
        <f>E28</f>
        <v>2506197</v>
      </c>
      <c r="F25" s="30">
        <f>F28</f>
        <v>0</v>
      </c>
      <c r="G25" s="30">
        <f aca="true" t="shared" si="23" ref="G25:M25">G28+G26</f>
        <v>2506197</v>
      </c>
      <c r="H25" s="30">
        <f t="shared" si="23"/>
        <v>0</v>
      </c>
      <c r="I25" s="30">
        <f t="shared" si="23"/>
        <v>2506197</v>
      </c>
      <c r="J25" s="30">
        <f t="shared" si="23"/>
        <v>149850</v>
      </c>
      <c r="K25" s="30">
        <f t="shared" si="23"/>
        <v>2656047</v>
      </c>
      <c r="L25" s="30">
        <f t="shared" si="23"/>
        <v>137220</v>
      </c>
      <c r="M25" s="30">
        <f t="shared" si="23"/>
        <v>2793267</v>
      </c>
      <c r="N25" s="30">
        <f aca="true" t="shared" si="24" ref="N25:S25">N28+N26</f>
        <v>0</v>
      </c>
      <c r="O25" s="30">
        <f t="shared" si="24"/>
        <v>2793267</v>
      </c>
      <c r="P25" s="30">
        <f t="shared" si="24"/>
        <v>-500000</v>
      </c>
      <c r="Q25" s="30">
        <f t="shared" si="24"/>
        <v>2293267</v>
      </c>
      <c r="R25" s="30">
        <f t="shared" si="24"/>
        <v>0</v>
      </c>
      <c r="S25" s="30">
        <f t="shared" si="24"/>
        <v>2293267</v>
      </c>
      <c r="T25" s="30">
        <f>T28+T26</f>
        <v>347600</v>
      </c>
      <c r="U25" s="30">
        <f>U28+U26</f>
        <v>2640867</v>
      </c>
      <c r="V25" s="30">
        <f>V28+V26</f>
        <v>0</v>
      </c>
      <c r="W25" s="30">
        <f aca="true" t="shared" si="25" ref="W25:AC25">W28+W26+W33</f>
        <v>2640867</v>
      </c>
      <c r="X25" s="30">
        <f t="shared" si="25"/>
        <v>60000</v>
      </c>
      <c r="Y25" s="30">
        <f t="shared" si="25"/>
        <v>2700867</v>
      </c>
      <c r="Z25" s="30">
        <f t="shared" si="25"/>
        <v>0</v>
      </c>
      <c r="AA25" s="30">
        <f t="shared" si="25"/>
        <v>2700867</v>
      </c>
      <c r="AB25" s="30">
        <f t="shared" si="25"/>
        <v>-241348</v>
      </c>
      <c r="AC25" s="30">
        <f t="shared" si="25"/>
        <v>2459519</v>
      </c>
      <c r="AD25" s="30">
        <f aca="true" t="shared" si="26" ref="AD25:AI25">AD28+AD26+AD33</f>
        <v>-217241</v>
      </c>
      <c r="AE25" s="30">
        <f t="shared" si="26"/>
        <v>2242278</v>
      </c>
      <c r="AF25" s="30">
        <f t="shared" si="26"/>
        <v>-554675</v>
      </c>
      <c r="AG25" s="30">
        <f t="shared" si="26"/>
        <v>1687603</v>
      </c>
      <c r="AH25" s="30">
        <f t="shared" si="26"/>
        <v>0</v>
      </c>
      <c r="AI25" s="30">
        <f t="shared" si="26"/>
        <v>1687603</v>
      </c>
    </row>
    <row r="26" spans="1:35" s="25" customFormat="1" ht="21" customHeight="1">
      <c r="A26" s="32"/>
      <c r="B26" s="59">
        <v>60014</v>
      </c>
      <c r="C26" s="60"/>
      <c r="D26" s="35" t="s">
        <v>151</v>
      </c>
      <c r="E26" s="61"/>
      <c r="F26" s="61"/>
      <c r="G26" s="61">
        <f aca="true" t="shared" si="27" ref="G26:AI26">SUM(G27)</f>
        <v>0</v>
      </c>
      <c r="H26" s="61">
        <f t="shared" si="27"/>
        <v>0</v>
      </c>
      <c r="I26" s="61">
        <f t="shared" si="27"/>
        <v>0</v>
      </c>
      <c r="J26" s="61">
        <f t="shared" si="27"/>
        <v>100000</v>
      </c>
      <c r="K26" s="61">
        <f t="shared" si="27"/>
        <v>100000</v>
      </c>
      <c r="L26" s="61">
        <f t="shared" si="27"/>
        <v>127220</v>
      </c>
      <c r="M26" s="61">
        <f t="shared" si="27"/>
        <v>227220</v>
      </c>
      <c r="N26" s="61">
        <f t="shared" si="27"/>
        <v>0</v>
      </c>
      <c r="O26" s="61">
        <f t="shared" si="27"/>
        <v>227220</v>
      </c>
      <c r="P26" s="61">
        <f t="shared" si="27"/>
        <v>0</v>
      </c>
      <c r="Q26" s="61">
        <f t="shared" si="27"/>
        <v>227220</v>
      </c>
      <c r="R26" s="61">
        <f t="shared" si="27"/>
        <v>0</v>
      </c>
      <c r="S26" s="61">
        <f t="shared" si="27"/>
        <v>227220</v>
      </c>
      <c r="T26" s="61">
        <f t="shared" si="27"/>
        <v>0</v>
      </c>
      <c r="U26" s="61">
        <f t="shared" si="27"/>
        <v>227220</v>
      </c>
      <c r="V26" s="61">
        <f t="shared" si="27"/>
        <v>0</v>
      </c>
      <c r="W26" s="61">
        <f t="shared" si="27"/>
        <v>227220</v>
      </c>
      <c r="X26" s="61">
        <f t="shared" si="27"/>
        <v>0</v>
      </c>
      <c r="Y26" s="61">
        <f t="shared" si="27"/>
        <v>227220</v>
      </c>
      <c r="Z26" s="61">
        <f t="shared" si="27"/>
        <v>0</v>
      </c>
      <c r="AA26" s="61">
        <f t="shared" si="27"/>
        <v>227220</v>
      </c>
      <c r="AB26" s="61">
        <f t="shared" si="27"/>
        <v>0</v>
      </c>
      <c r="AC26" s="61">
        <f t="shared" si="27"/>
        <v>227220</v>
      </c>
      <c r="AD26" s="61">
        <f t="shared" si="27"/>
        <v>-127220</v>
      </c>
      <c r="AE26" s="61">
        <f t="shared" si="27"/>
        <v>100000</v>
      </c>
      <c r="AF26" s="61">
        <f t="shared" si="27"/>
        <v>0</v>
      </c>
      <c r="AG26" s="61">
        <f t="shared" si="27"/>
        <v>100000</v>
      </c>
      <c r="AH26" s="61">
        <f t="shared" si="27"/>
        <v>0</v>
      </c>
      <c r="AI26" s="61">
        <f t="shared" si="27"/>
        <v>100000</v>
      </c>
    </row>
    <row r="27" spans="1:35" s="25" customFormat="1" ht="60">
      <c r="A27" s="32"/>
      <c r="B27" s="59"/>
      <c r="C27" s="60">
        <v>6300</v>
      </c>
      <c r="D27" s="35" t="s">
        <v>152</v>
      </c>
      <c r="E27" s="61"/>
      <c r="F27" s="61"/>
      <c r="G27" s="61">
        <v>0</v>
      </c>
      <c r="H27" s="61"/>
      <c r="I27" s="61">
        <f>SUM(G27:H27)</f>
        <v>0</v>
      </c>
      <c r="J27" s="61">
        <v>100000</v>
      </c>
      <c r="K27" s="61">
        <f>SUM(I27:J27)</f>
        <v>100000</v>
      </c>
      <c r="L27" s="61">
        <v>127220</v>
      </c>
      <c r="M27" s="61">
        <f>SUM(K27:L27)</f>
        <v>227220</v>
      </c>
      <c r="N27" s="61"/>
      <c r="O27" s="61">
        <f>SUM(M27:N27)</f>
        <v>227220</v>
      </c>
      <c r="P27" s="61"/>
      <c r="Q27" s="61">
        <f>SUM(O27:P27)</f>
        <v>227220</v>
      </c>
      <c r="R27" s="61"/>
      <c r="S27" s="61">
        <f>SUM(Q27:R27)</f>
        <v>227220</v>
      </c>
      <c r="T27" s="61">
        <f>-51395+51395</f>
        <v>0</v>
      </c>
      <c r="U27" s="61">
        <f>SUM(S27:T27)</f>
        <v>227220</v>
      </c>
      <c r="V27" s="61">
        <f>-51395+51395</f>
        <v>0</v>
      </c>
      <c r="W27" s="61">
        <f>SUM(U27:V27)</f>
        <v>227220</v>
      </c>
      <c r="X27" s="61">
        <f>-51395+51395</f>
        <v>0</v>
      </c>
      <c r="Y27" s="61">
        <f>SUM(W27:X27)</f>
        <v>227220</v>
      </c>
      <c r="Z27" s="61">
        <f>-51395+51395</f>
        <v>0</v>
      </c>
      <c r="AA27" s="61">
        <f>SUM(Y27:Z27)</f>
        <v>227220</v>
      </c>
      <c r="AB27" s="61">
        <f>-51395+51395</f>
        <v>0</v>
      </c>
      <c r="AC27" s="61">
        <f>SUM(AA27:AB27)</f>
        <v>227220</v>
      </c>
      <c r="AD27" s="61">
        <v>-127220</v>
      </c>
      <c r="AE27" s="61">
        <f>SUM(AC27:AD27)</f>
        <v>100000</v>
      </c>
      <c r="AF27" s="61"/>
      <c r="AG27" s="61">
        <f>SUM(AE27:AF27)</f>
        <v>100000</v>
      </c>
      <c r="AH27" s="61"/>
      <c r="AI27" s="61">
        <f>SUM(AG27:AH27)</f>
        <v>100000</v>
      </c>
    </row>
    <row r="28" spans="1:35" s="5" customFormat="1" ht="21" customHeight="1">
      <c r="A28" s="15"/>
      <c r="B28" s="22" t="s">
        <v>41</v>
      </c>
      <c r="C28" s="24"/>
      <c r="D28" s="11" t="s">
        <v>42</v>
      </c>
      <c r="E28" s="21">
        <f aca="true" t="shared" si="28" ref="E28:Q28">SUM(E29:E32)</f>
        <v>2506197</v>
      </c>
      <c r="F28" s="21">
        <f t="shared" si="28"/>
        <v>0</v>
      </c>
      <c r="G28" s="21">
        <f t="shared" si="28"/>
        <v>2506197</v>
      </c>
      <c r="H28" s="21">
        <f t="shared" si="28"/>
        <v>0</v>
      </c>
      <c r="I28" s="21">
        <f t="shared" si="28"/>
        <v>2506197</v>
      </c>
      <c r="J28" s="21">
        <f t="shared" si="28"/>
        <v>49850</v>
      </c>
      <c r="K28" s="21">
        <f t="shared" si="28"/>
        <v>2556047</v>
      </c>
      <c r="L28" s="21">
        <f t="shared" si="28"/>
        <v>10000</v>
      </c>
      <c r="M28" s="21">
        <f t="shared" si="28"/>
        <v>2566047</v>
      </c>
      <c r="N28" s="21">
        <f t="shared" si="28"/>
        <v>0</v>
      </c>
      <c r="O28" s="21">
        <f t="shared" si="28"/>
        <v>2566047</v>
      </c>
      <c r="P28" s="21">
        <f t="shared" si="28"/>
        <v>-500000</v>
      </c>
      <c r="Q28" s="21">
        <f t="shared" si="28"/>
        <v>2066047</v>
      </c>
      <c r="R28" s="21">
        <f aca="true" t="shared" si="29" ref="R28:W28">SUM(R29:R32)</f>
        <v>0</v>
      </c>
      <c r="S28" s="21">
        <f t="shared" si="29"/>
        <v>2066047</v>
      </c>
      <c r="T28" s="21">
        <f t="shared" si="29"/>
        <v>347600</v>
      </c>
      <c r="U28" s="21">
        <f t="shared" si="29"/>
        <v>2413647</v>
      </c>
      <c r="V28" s="21">
        <f t="shared" si="29"/>
        <v>0</v>
      </c>
      <c r="W28" s="21">
        <f t="shared" si="29"/>
        <v>2413647</v>
      </c>
      <c r="X28" s="21">
        <f aca="true" t="shared" si="30" ref="X28:AC28">SUM(X29:X32)</f>
        <v>0</v>
      </c>
      <c r="Y28" s="21">
        <f t="shared" si="30"/>
        <v>2413647</v>
      </c>
      <c r="Z28" s="21">
        <f t="shared" si="30"/>
        <v>0</v>
      </c>
      <c r="AA28" s="21">
        <f t="shared" si="30"/>
        <v>2413647</v>
      </c>
      <c r="AB28" s="21">
        <f t="shared" si="30"/>
        <v>-241348</v>
      </c>
      <c r="AC28" s="21">
        <f t="shared" si="30"/>
        <v>2172299</v>
      </c>
      <c r="AD28" s="21">
        <f aca="true" t="shared" si="31" ref="AD28:AI28">SUM(AD29:AD32)</f>
        <v>-90021</v>
      </c>
      <c r="AE28" s="21">
        <f t="shared" si="31"/>
        <v>2082278</v>
      </c>
      <c r="AF28" s="21">
        <f t="shared" si="31"/>
        <v>-554675</v>
      </c>
      <c r="AG28" s="21">
        <f t="shared" si="31"/>
        <v>1527603</v>
      </c>
      <c r="AH28" s="21">
        <f t="shared" si="31"/>
        <v>0</v>
      </c>
      <c r="AI28" s="21">
        <f t="shared" si="31"/>
        <v>1527603</v>
      </c>
    </row>
    <row r="29" spans="1:35" s="5" customFormat="1" ht="21" customHeight="1">
      <c r="A29" s="15"/>
      <c r="B29" s="39"/>
      <c r="C29" s="15">
        <v>4210</v>
      </c>
      <c r="D29" s="11" t="s">
        <v>43</v>
      </c>
      <c r="E29" s="21">
        <v>47546</v>
      </c>
      <c r="F29" s="21"/>
      <c r="G29" s="21">
        <f>SUM(E29:F29)</f>
        <v>47546</v>
      </c>
      <c r="H29" s="21"/>
      <c r="I29" s="21">
        <f>SUM(G29:H29)</f>
        <v>47546</v>
      </c>
      <c r="J29" s="21">
        <v>-1150</v>
      </c>
      <c r="K29" s="21">
        <f>SUM(I29:J29)</f>
        <v>46396</v>
      </c>
      <c r="L29" s="21"/>
      <c r="M29" s="21">
        <f>SUM(K29:L29)</f>
        <v>46396</v>
      </c>
      <c r="N29" s="21"/>
      <c r="O29" s="21">
        <f>SUM(M29:N29)</f>
        <v>46396</v>
      </c>
      <c r="P29" s="21"/>
      <c r="Q29" s="21">
        <f>SUM(O29:P29)</f>
        <v>46396</v>
      </c>
      <c r="R29" s="21"/>
      <c r="S29" s="21">
        <f>SUM(Q29:R29)</f>
        <v>46396</v>
      </c>
      <c r="T29" s="21"/>
      <c r="U29" s="21">
        <f>SUM(S29:T29)</f>
        <v>46396</v>
      </c>
      <c r="V29" s="21"/>
      <c r="W29" s="21">
        <f>SUM(U29:V29)</f>
        <v>46396</v>
      </c>
      <c r="X29" s="21"/>
      <c r="Y29" s="21">
        <f>SUM(W29:X29)</f>
        <v>46396</v>
      </c>
      <c r="Z29" s="21"/>
      <c r="AA29" s="21">
        <f>SUM(Y29:Z29)</f>
        <v>46396</v>
      </c>
      <c r="AB29" s="21"/>
      <c r="AC29" s="21">
        <f>SUM(AA29:AB29)</f>
        <v>46396</v>
      </c>
      <c r="AD29" s="21"/>
      <c r="AE29" s="21">
        <f>SUM(AC29:AD29)</f>
        <v>46396</v>
      </c>
      <c r="AF29" s="21">
        <v>-4602</v>
      </c>
      <c r="AG29" s="21">
        <f>SUM(AE29:AF29)</f>
        <v>41794</v>
      </c>
      <c r="AH29" s="21"/>
      <c r="AI29" s="21">
        <f>SUM(AG29:AH29)</f>
        <v>41794</v>
      </c>
    </row>
    <row r="30" spans="1:35" s="5" customFormat="1" ht="21" customHeight="1">
      <c r="A30" s="15"/>
      <c r="B30" s="39"/>
      <c r="C30" s="15">
        <v>4270</v>
      </c>
      <c r="D30" s="11" t="s">
        <v>44</v>
      </c>
      <c r="E30" s="21">
        <v>263800</v>
      </c>
      <c r="F30" s="21"/>
      <c r="G30" s="21">
        <f>SUM(E30:F30)</f>
        <v>263800</v>
      </c>
      <c r="H30" s="21"/>
      <c r="I30" s="21">
        <f>SUM(G30:H30)</f>
        <v>263800</v>
      </c>
      <c r="J30" s="21"/>
      <c r="K30" s="21">
        <f>SUM(I30:J30)</f>
        <v>263800</v>
      </c>
      <c r="L30" s="21"/>
      <c r="M30" s="21">
        <f>SUM(K30:L30)</f>
        <v>263800</v>
      </c>
      <c r="N30" s="21"/>
      <c r="O30" s="21">
        <f>SUM(M30:N30)</f>
        <v>263800</v>
      </c>
      <c r="P30" s="21"/>
      <c r="Q30" s="21">
        <f>SUM(O30:P30)</f>
        <v>263800</v>
      </c>
      <c r="R30" s="21"/>
      <c r="S30" s="21">
        <f>SUM(Q30:R30)</f>
        <v>263800</v>
      </c>
      <c r="T30" s="21"/>
      <c r="U30" s="21">
        <f>SUM(S30:T30)</f>
        <v>263800</v>
      </c>
      <c r="V30" s="21"/>
      <c r="W30" s="21">
        <f>SUM(U30:V30)</f>
        <v>263800</v>
      </c>
      <c r="X30" s="21"/>
      <c r="Y30" s="21">
        <f>SUM(W30:X30)</f>
        <v>263800</v>
      </c>
      <c r="Z30" s="21"/>
      <c r="AA30" s="21">
        <f>SUM(Y30:Z30)</f>
        <v>263800</v>
      </c>
      <c r="AB30" s="21"/>
      <c r="AC30" s="21">
        <f>SUM(AA30:AB30)</f>
        <v>263800</v>
      </c>
      <c r="AD30" s="21"/>
      <c r="AE30" s="21">
        <f>SUM(AC30:AD30)</f>
        <v>263800</v>
      </c>
      <c r="AF30" s="21">
        <v>10000</v>
      </c>
      <c r="AG30" s="21">
        <f>SUM(AE30:AF30)</f>
        <v>273800</v>
      </c>
      <c r="AH30" s="21">
        <v>-27600</v>
      </c>
      <c r="AI30" s="21">
        <f>SUM(AG30:AH30)</f>
        <v>246200</v>
      </c>
    </row>
    <row r="31" spans="1:35" s="5" customFormat="1" ht="21" customHeight="1">
      <c r="A31" s="15"/>
      <c r="B31" s="39"/>
      <c r="C31" s="15">
        <v>4300</v>
      </c>
      <c r="D31" s="11" t="s">
        <v>38</v>
      </c>
      <c r="E31" s="21">
        <v>285551</v>
      </c>
      <c r="F31" s="21"/>
      <c r="G31" s="21">
        <f>SUM(E31:F31)</f>
        <v>285551</v>
      </c>
      <c r="H31" s="21"/>
      <c r="I31" s="21">
        <f>SUM(G31:H31)</f>
        <v>285551</v>
      </c>
      <c r="J31" s="21">
        <v>51000</v>
      </c>
      <c r="K31" s="21">
        <f>SUM(I31:J31)</f>
        <v>336551</v>
      </c>
      <c r="L31" s="21">
        <v>10000</v>
      </c>
      <c r="M31" s="21">
        <f>SUM(K31:L31)</f>
        <v>346551</v>
      </c>
      <c r="N31" s="21"/>
      <c r="O31" s="21">
        <f>SUM(M31:N31)</f>
        <v>346551</v>
      </c>
      <c r="P31" s="21"/>
      <c r="Q31" s="21">
        <f>SUM(O31:P31)</f>
        <v>346551</v>
      </c>
      <c r="R31" s="21"/>
      <c r="S31" s="21">
        <f>SUM(Q31:R31)</f>
        <v>346551</v>
      </c>
      <c r="T31" s="21">
        <v>50000</v>
      </c>
      <c r="U31" s="21">
        <f>SUM(S31:T31)</f>
        <v>396551</v>
      </c>
      <c r="V31" s="21"/>
      <c r="W31" s="21">
        <f>SUM(U31:V31)</f>
        <v>396551</v>
      </c>
      <c r="X31" s="21"/>
      <c r="Y31" s="21">
        <f>SUM(W31:X31)</f>
        <v>396551</v>
      </c>
      <c r="Z31" s="21"/>
      <c r="AA31" s="21">
        <f>SUM(Y31:Z31)</f>
        <v>396551</v>
      </c>
      <c r="AB31" s="21">
        <v>22652</v>
      </c>
      <c r="AC31" s="21">
        <f>SUM(AA31:AB31)</f>
        <v>419203</v>
      </c>
      <c r="AD31" s="21"/>
      <c r="AE31" s="21">
        <f>SUM(AC31:AD31)</f>
        <v>419203</v>
      </c>
      <c r="AF31" s="21">
        <v>17707</v>
      </c>
      <c r="AG31" s="21">
        <f>SUM(AE31:AF31)</f>
        <v>436910</v>
      </c>
      <c r="AH31" s="21">
        <v>27600</v>
      </c>
      <c r="AI31" s="21">
        <f>SUM(AG31:AH31)</f>
        <v>464510</v>
      </c>
    </row>
    <row r="32" spans="1:35" s="5" customFormat="1" ht="24">
      <c r="A32" s="15"/>
      <c r="B32" s="39"/>
      <c r="C32" s="15">
        <v>6050</v>
      </c>
      <c r="D32" s="11" t="s">
        <v>45</v>
      </c>
      <c r="E32" s="21">
        <v>1909300</v>
      </c>
      <c r="F32" s="21"/>
      <c r="G32" s="21">
        <f>SUM(E32:F32)</f>
        <v>1909300</v>
      </c>
      <c r="H32" s="21"/>
      <c r="I32" s="21">
        <f>SUM(G32:H32)</f>
        <v>1909300</v>
      </c>
      <c r="J32" s="21"/>
      <c r="K32" s="21">
        <f>SUM(I32:J32)</f>
        <v>1909300</v>
      </c>
      <c r="L32" s="21"/>
      <c r="M32" s="21">
        <f>SUM(K32:L32)</f>
        <v>1909300</v>
      </c>
      <c r="N32" s="21"/>
      <c r="O32" s="21">
        <f>SUM(M32:N32)</f>
        <v>1909300</v>
      </c>
      <c r="P32" s="21">
        <v>-500000</v>
      </c>
      <c r="Q32" s="21">
        <f>SUM(O32:P32)</f>
        <v>1409300</v>
      </c>
      <c r="R32" s="21"/>
      <c r="S32" s="21">
        <f>SUM(Q32:R32)</f>
        <v>1409300</v>
      </c>
      <c r="T32" s="21">
        <v>297600</v>
      </c>
      <c r="U32" s="21">
        <f>SUM(S32:T32)</f>
        <v>1706900</v>
      </c>
      <c r="V32" s="21"/>
      <c r="W32" s="21">
        <f>SUM(U32:V32)</f>
        <v>1706900</v>
      </c>
      <c r="X32" s="21"/>
      <c r="Y32" s="21">
        <f>SUM(W32:X32)</f>
        <v>1706900</v>
      </c>
      <c r="Z32" s="21"/>
      <c r="AA32" s="21">
        <f>SUM(Y32:Z32)</f>
        <v>1706900</v>
      </c>
      <c r="AB32" s="21">
        <v>-264000</v>
      </c>
      <c r="AC32" s="21">
        <f>SUM(AA32:AB32)</f>
        <v>1442900</v>
      </c>
      <c r="AD32" s="21">
        <v>-90021</v>
      </c>
      <c r="AE32" s="21">
        <f>SUM(AC32:AD32)</f>
        <v>1352879</v>
      </c>
      <c r="AF32" s="21">
        <v>-577780</v>
      </c>
      <c r="AG32" s="21">
        <f>SUM(AE32:AF32)</f>
        <v>775099</v>
      </c>
      <c r="AH32" s="21"/>
      <c r="AI32" s="21">
        <f>SUM(AG32:AH32)</f>
        <v>775099</v>
      </c>
    </row>
    <row r="33" spans="1:35" s="5" customFormat="1" ht="24" customHeight="1">
      <c r="A33" s="15"/>
      <c r="B33" s="39">
        <v>60095</v>
      </c>
      <c r="C33" s="15"/>
      <c r="D33" s="11" t="s">
        <v>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f aca="true" t="shared" si="32" ref="W33:AI33">SUM(W34)</f>
        <v>0</v>
      </c>
      <c r="X33" s="21">
        <f t="shared" si="32"/>
        <v>60000</v>
      </c>
      <c r="Y33" s="21">
        <f t="shared" si="32"/>
        <v>60000</v>
      </c>
      <c r="Z33" s="21">
        <f t="shared" si="32"/>
        <v>0</v>
      </c>
      <c r="AA33" s="21">
        <f t="shared" si="32"/>
        <v>60000</v>
      </c>
      <c r="AB33" s="21">
        <f t="shared" si="32"/>
        <v>0</v>
      </c>
      <c r="AC33" s="21">
        <f t="shared" si="32"/>
        <v>60000</v>
      </c>
      <c r="AD33" s="21">
        <f t="shared" si="32"/>
        <v>0</v>
      </c>
      <c r="AE33" s="21">
        <f t="shared" si="32"/>
        <v>60000</v>
      </c>
      <c r="AF33" s="21">
        <f t="shared" si="32"/>
        <v>0</v>
      </c>
      <c r="AG33" s="21">
        <f t="shared" si="32"/>
        <v>60000</v>
      </c>
      <c r="AH33" s="21">
        <f t="shared" si="32"/>
        <v>0</v>
      </c>
      <c r="AI33" s="21">
        <f t="shared" si="32"/>
        <v>60000</v>
      </c>
    </row>
    <row r="34" spans="1:35" s="5" customFormat="1" ht="48">
      <c r="A34" s="15"/>
      <c r="B34" s="39"/>
      <c r="C34" s="15">
        <v>2710</v>
      </c>
      <c r="D34" s="11" t="s">
        <v>186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0</v>
      </c>
      <c r="X34" s="21">
        <v>60000</v>
      </c>
      <c r="Y34" s="21">
        <f>SUM(W34:X34)</f>
        <v>60000</v>
      </c>
      <c r="Z34" s="21"/>
      <c r="AA34" s="21">
        <f>SUM(Y34:Z34)</f>
        <v>60000</v>
      </c>
      <c r="AB34" s="21"/>
      <c r="AC34" s="21">
        <f>SUM(AA34:AB34)</f>
        <v>60000</v>
      </c>
      <c r="AD34" s="21"/>
      <c r="AE34" s="21">
        <f>SUM(AC34:AD34)</f>
        <v>60000</v>
      </c>
      <c r="AF34" s="21"/>
      <c r="AG34" s="21">
        <f>SUM(AE34:AF34)</f>
        <v>60000</v>
      </c>
      <c r="AH34" s="21"/>
      <c r="AI34" s="21">
        <f>SUM(AG34:AH34)</f>
        <v>60000</v>
      </c>
    </row>
    <row r="35" spans="1:35" s="1" customFormat="1" ht="21" customHeight="1">
      <c r="A35" s="7" t="s">
        <v>7</v>
      </c>
      <c r="B35" s="8"/>
      <c r="C35" s="9"/>
      <c r="D35" s="10" t="s">
        <v>8</v>
      </c>
      <c r="E35" s="30">
        <f aca="true" t="shared" si="33" ref="E35:Q35">SUM(E36,E38,E51)</f>
        <v>2292517</v>
      </c>
      <c r="F35" s="30">
        <f t="shared" si="33"/>
        <v>0</v>
      </c>
      <c r="G35" s="30">
        <f t="shared" si="33"/>
        <v>2292517</v>
      </c>
      <c r="H35" s="30">
        <f t="shared" si="33"/>
        <v>0</v>
      </c>
      <c r="I35" s="30">
        <f t="shared" si="33"/>
        <v>2292517</v>
      </c>
      <c r="J35" s="30">
        <f t="shared" si="33"/>
        <v>191405</v>
      </c>
      <c r="K35" s="30">
        <f t="shared" si="33"/>
        <v>2483922</v>
      </c>
      <c r="L35" s="30">
        <f t="shared" si="33"/>
        <v>0</v>
      </c>
      <c r="M35" s="30">
        <f t="shared" si="33"/>
        <v>2483922</v>
      </c>
      <c r="N35" s="30">
        <f t="shared" si="33"/>
        <v>0</v>
      </c>
      <c r="O35" s="30">
        <f t="shared" si="33"/>
        <v>2483922</v>
      </c>
      <c r="P35" s="30">
        <f t="shared" si="33"/>
        <v>0</v>
      </c>
      <c r="Q35" s="30">
        <f t="shared" si="33"/>
        <v>2483922</v>
      </c>
      <c r="R35" s="30">
        <f aca="true" t="shared" si="34" ref="R35:W35">SUM(R36,R38,R51)</f>
        <v>0</v>
      </c>
      <c r="S35" s="30">
        <f t="shared" si="34"/>
        <v>2483922</v>
      </c>
      <c r="T35" s="30">
        <f t="shared" si="34"/>
        <v>0</v>
      </c>
      <c r="U35" s="30">
        <f t="shared" si="34"/>
        <v>2483922</v>
      </c>
      <c r="V35" s="30">
        <f t="shared" si="34"/>
        <v>0</v>
      </c>
      <c r="W35" s="30">
        <f t="shared" si="34"/>
        <v>2483922</v>
      </c>
      <c r="X35" s="30">
        <f aca="true" t="shared" si="35" ref="X35:AC35">SUM(X36,X38,X51)</f>
        <v>0</v>
      </c>
      <c r="Y35" s="30">
        <f t="shared" si="35"/>
        <v>2483922</v>
      </c>
      <c r="Z35" s="30">
        <f t="shared" si="35"/>
        <v>0</v>
      </c>
      <c r="AA35" s="30">
        <f t="shared" si="35"/>
        <v>2483922</v>
      </c>
      <c r="AB35" s="30">
        <f t="shared" si="35"/>
        <v>0</v>
      </c>
      <c r="AC35" s="30">
        <f t="shared" si="35"/>
        <v>2483922</v>
      </c>
      <c r="AD35" s="30">
        <f aca="true" t="shared" si="36" ref="AD35:AI35">SUM(AD36,AD38,AD51)</f>
        <v>0</v>
      </c>
      <c r="AE35" s="30">
        <f t="shared" si="36"/>
        <v>2483922</v>
      </c>
      <c r="AF35" s="30">
        <f t="shared" si="36"/>
        <v>-12</v>
      </c>
      <c r="AG35" s="30">
        <f t="shared" si="36"/>
        <v>2483910</v>
      </c>
      <c r="AH35" s="30">
        <f t="shared" si="36"/>
        <v>0</v>
      </c>
      <c r="AI35" s="30">
        <f t="shared" si="36"/>
        <v>2483910</v>
      </c>
    </row>
    <row r="36" spans="1:35" s="5" customFormat="1" ht="24">
      <c r="A36" s="15"/>
      <c r="B36" s="39">
        <v>70004</v>
      </c>
      <c r="C36" s="24"/>
      <c r="D36" s="11" t="s">
        <v>46</v>
      </c>
      <c r="E36" s="21">
        <f aca="true" t="shared" si="37" ref="E36:AI36">SUM(E37)</f>
        <v>30000</v>
      </c>
      <c r="F36" s="21">
        <f t="shared" si="37"/>
        <v>0</v>
      </c>
      <c r="G36" s="21">
        <f t="shared" si="37"/>
        <v>30000</v>
      </c>
      <c r="H36" s="21">
        <f t="shared" si="37"/>
        <v>0</v>
      </c>
      <c r="I36" s="21">
        <f t="shared" si="37"/>
        <v>30000</v>
      </c>
      <c r="J36" s="21">
        <f t="shared" si="37"/>
        <v>0</v>
      </c>
      <c r="K36" s="21">
        <f t="shared" si="37"/>
        <v>30000</v>
      </c>
      <c r="L36" s="21">
        <f t="shared" si="37"/>
        <v>0</v>
      </c>
      <c r="M36" s="21">
        <f t="shared" si="37"/>
        <v>30000</v>
      </c>
      <c r="N36" s="21">
        <f t="shared" si="37"/>
        <v>0</v>
      </c>
      <c r="O36" s="21">
        <f t="shared" si="37"/>
        <v>30000</v>
      </c>
      <c r="P36" s="21">
        <f t="shared" si="37"/>
        <v>0</v>
      </c>
      <c r="Q36" s="21">
        <f t="shared" si="37"/>
        <v>30000</v>
      </c>
      <c r="R36" s="21">
        <f t="shared" si="37"/>
        <v>0</v>
      </c>
      <c r="S36" s="21">
        <f t="shared" si="37"/>
        <v>30000</v>
      </c>
      <c r="T36" s="21">
        <f t="shared" si="37"/>
        <v>0</v>
      </c>
      <c r="U36" s="21">
        <f t="shared" si="37"/>
        <v>30000</v>
      </c>
      <c r="V36" s="21">
        <f t="shared" si="37"/>
        <v>0</v>
      </c>
      <c r="W36" s="21">
        <f t="shared" si="37"/>
        <v>30000</v>
      </c>
      <c r="X36" s="21">
        <f t="shared" si="37"/>
        <v>0</v>
      </c>
      <c r="Y36" s="21">
        <f t="shared" si="37"/>
        <v>30000</v>
      </c>
      <c r="Z36" s="21">
        <f t="shared" si="37"/>
        <v>0</v>
      </c>
      <c r="AA36" s="21">
        <f t="shared" si="37"/>
        <v>30000</v>
      </c>
      <c r="AB36" s="21">
        <f t="shared" si="37"/>
        <v>0</v>
      </c>
      <c r="AC36" s="21">
        <f t="shared" si="37"/>
        <v>30000</v>
      </c>
      <c r="AD36" s="21">
        <f t="shared" si="37"/>
        <v>0</v>
      </c>
      <c r="AE36" s="21">
        <f t="shared" si="37"/>
        <v>30000</v>
      </c>
      <c r="AF36" s="21">
        <f t="shared" si="37"/>
        <v>0</v>
      </c>
      <c r="AG36" s="21">
        <f t="shared" si="37"/>
        <v>30000</v>
      </c>
      <c r="AH36" s="21">
        <f t="shared" si="37"/>
        <v>0</v>
      </c>
      <c r="AI36" s="21">
        <f t="shared" si="37"/>
        <v>30000</v>
      </c>
    </row>
    <row r="37" spans="1:35" s="5" customFormat="1" ht="21" customHeight="1">
      <c r="A37" s="15"/>
      <c r="B37" s="39"/>
      <c r="C37" s="24">
        <v>4300</v>
      </c>
      <c r="D37" s="11" t="s">
        <v>38</v>
      </c>
      <c r="E37" s="21">
        <v>30000</v>
      </c>
      <c r="F37" s="21"/>
      <c r="G37" s="21">
        <f>SUM(E37:F37)</f>
        <v>30000</v>
      </c>
      <c r="H37" s="21"/>
      <c r="I37" s="21">
        <f>SUM(G37:H37)</f>
        <v>30000</v>
      </c>
      <c r="J37" s="21"/>
      <c r="K37" s="21">
        <f>SUM(I37:J37)</f>
        <v>30000</v>
      </c>
      <c r="L37" s="21"/>
      <c r="M37" s="21">
        <f>SUM(K37:L37)</f>
        <v>30000</v>
      </c>
      <c r="N37" s="21"/>
      <c r="O37" s="21">
        <f>SUM(M37:N37)</f>
        <v>30000</v>
      </c>
      <c r="P37" s="21"/>
      <c r="Q37" s="21">
        <f>SUM(O37:P37)</f>
        <v>30000</v>
      </c>
      <c r="R37" s="21"/>
      <c r="S37" s="21">
        <f>SUM(Q37:R37)</f>
        <v>30000</v>
      </c>
      <c r="T37" s="21"/>
      <c r="U37" s="21">
        <f>SUM(S37:T37)</f>
        <v>30000</v>
      </c>
      <c r="V37" s="21"/>
      <c r="W37" s="21">
        <f>SUM(U37:V37)</f>
        <v>30000</v>
      </c>
      <c r="X37" s="21"/>
      <c r="Y37" s="21">
        <f>SUM(W37:X37)</f>
        <v>30000</v>
      </c>
      <c r="Z37" s="21"/>
      <c r="AA37" s="21">
        <f>SUM(Y37:Z37)</f>
        <v>30000</v>
      </c>
      <c r="AB37" s="21"/>
      <c r="AC37" s="21">
        <f>SUM(AA37:AB37)</f>
        <v>30000</v>
      </c>
      <c r="AD37" s="21"/>
      <c r="AE37" s="21">
        <f>SUM(AC37:AD37)</f>
        <v>30000</v>
      </c>
      <c r="AF37" s="21"/>
      <c r="AG37" s="21">
        <f>SUM(AE37:AF37)</f>
        <v>30000</v>
      </c>
      <c r="AH37" s="21"/>
      <c r="AI37" s="21">
        <f>SUM(AG37:AH37)</f>
        <v>30000</v>
      </c>
    </row>
    <row r="38" spans="1:35" s="5" customFormat="1" ht="21" customHeight="1">
      <c r="A38" s="15"/>
      <c r="B38" s="22" t="s">
        <v>9</v>
      </c>
      <c r="C38" s="24"/>
      <c r="D38" s="11" t="s">
        <v>26</v>
      </c>
      <c r="E38" s="21">
        <f aca="true" t="shared" si="38" ref="E38:Q38">SUM(E39:E50)</f>
        <v>1961932</v>
      </c>
      <c r="F38" s="21">
        <f t="shared" si="38"/>
        <v>0</v>
      </c>
      <c r="G38" s="21">
        <f t="shared" si="38"/>
        <v>1961932</v>
      </c>
      <c r="H38" s="21">
        <f t="shared" si="38"/>
        <v>0</v>
      </c>
      <c r="I38" s="21">
        <f t="shared" si="38"/>
        <v>1961932</v>
      </c>
      <c r="J38" s="21">
        <f t="shared" si="38"/>
        <v>191405</v>
      </c>
      <c r="K38" s="21">
        <f t="shared" si="38"/>
        <v>2153337</v>
      </c>
      <c r="L38" s="21">
        <f t="shared" si="38"/>
        <v>0</v>
      </c>
      <c r="M38" s="21">
        <f t="shared" si="38"/>
        <v>2153337</v>
      </c>
      <c r="N38" s="21">
        <f t="shared" si="38"/>
        <v>-2500</v>
      </c>
      <c r="O38" s="21">
        <f t="shared" si="38"/>
        <v>2150837</v>
      </c>
      <c r="P38" s="21">
        <f t="shared" si="38"/>
        <v>0</v>
      </c>
      <c r="Q38" s="21">
        <f t="shared" si="38"/>
        <v>2150837</v>
      </c>
      <c r="R38" s="21">
        <f aca="true" t="shared" si="39" ref="R38:W38">SUM(R39:R50)</f>
        <v>0</v>
      </c>
      <c r="S38" s="21">
        <f t="shared" si="39"/>
        <v>2150837</v>
      </c>
      <c r="T38" s="21">
        <f t="shared" si="39"/>
        <v>0</v>
      </c>
      <c r="U38" s="21">
        <f t="shared" si="39"/>
        <v>2150837</v>
      </c>
      <c r="V38" s="21">
        <f t="shared" si="39"/>
        <v>0</v>
      </c>
      <c r="W38" s="21">
        <f t="shared" si="39"/>
        <v>2150837</v>
      </c>
      <c r="X38" s="21">
        <f aca="true" t="shared" si="40" ref="X38:AC38">SUM(X39:X50)</f>
        <v>0</v>
      </c>
      <c r="Y38" s="21">
        <f t="shared" si="40"/>
        <v>2150837</v>
      </c>
      <c r="Z38" s="21">
        <f t="shared" si="40"/>
        <v>0</v>
      </c>
      <c r="AA38" s="21">
        <f t="shared" si="40"/>
        <v>2150837</v>
      </c>
      <c r="AB38" s="21">
        <f t="shared" si="40"/>
        <v>0</v>
      </c>
      <c r="AC38" s="21">
        <f t="shared" si="40"/>
        <v>2150837</v>
      </c>
      <c r="AD38" s="21">
        <f aca="true" t="shared" si="41" ref="AD38:AI38">SUM(AD39:AD50)</f>
        <v>0</v>
      </c>
      <c r="AE38" s="21">
        <f t="shared" si="41"/>
        <v>2150837</v>
      </c>
      <c r="AF38" s="21">
        <f t="shared" si="41"/>
        <v>0</v>
      </c>
      <c r="AG38" s="21">
        <f t="shared" si="41"/>
        <v>2150837</v>
      </c>
      <c r="AH38" s="21">
        <f t="shared" si="41"/>
        <v>0</v>
      </c>
      <c r="AI38" s="21">
        <f t="shared" si="41"/>
        <v>2150837</v>
      </c>
    </row>
    <row r="39" spans="1:35" s="5" customFormat="1" ht="21" customHeight="1">
      <c r="A39" s="15"/>
      <c r="B39" s="22"/>
      <c r="C39" s="24">
        <v>4170</v>
      </c>
      <c r="D39" s="11" t="s">
        <v>47</v>
      </c>
      <c r="E39" s="21">
        <v>5000</v>
      </c>
      <c r="F39" s="21"/>
      <c r="G39" s="21">
        <f>SUM(E39:F39)</f>
        <v>5000</v>
      </c>
      <c r="H39" s="21"/>
      <c r="I39" s="21">
        <f>SUM(G39:H39)</f>
        <v>5000</v>
      </c>
      <c r="J39" s="21"/>
      <c r="K39" s="21">
        <f>SUM(I39:J39)</f>
        <v>5000</v>
      </c>
      <c r="L39" s="21"/>
      <c r="M39" s="21">
        <f>SUM(K39:L39)</f>
        <v>5000</v>
      </c>
      <c r="N39" s="21"/>
      <c r="O39" s="21">
        <f>SUM(M39:N39)</f>
        <v>5000</v>
      </c>
      <c r="P39" s="21"/>
      <c r="Q39" s="21">
        <f>SUM(O39:P39)</f>
        <v>5000</v>
      </c>
      <c r="R39" s="21"/>
      <c r="S39" s="21">
        <f>SUM(Q39:R39)</f>
        <v>5000</v>
      </c>
      <c r="T39" s="21"/>
      <c r="U39" s="21">
        <f>SUM(S39:T39)</f>
        <v>5000</v>
      </c>
      <c r="V39" s="21"/>
      <c r="W39" s="21">
        <f>SUM(U39:V39)</f>
        <v>5000</v>
      </c>
      <c r="X39" s="21"/>
      <c r="Y39" s="21">
        <f>SUM(W39:X39)</f>
        <v>5000</v>
      </c>
      <c r="Z39" s="21"/>
      <c r="AA39" s="21">
        <f>SUM(Y39:Z39)</f>
        <v>5000</v>
      </c>
      <c r="AB39" s="21"/>
      <c r="AC39" s="21">
        <f>SUM(AA39:AB39)</f>
        <v>5000</v>
      </c>
      <c r="AD39" s="21"/>
      <c r="AE39" s="21">
        <f>SUM(AC39:AD39)</f>
        <v>5000</v>
      </c>
      <c r="AF39" s="21"/>
      <c r="AG39" s="21">
        <f>SUM(AE39:AF39)</f>
        <v>5000</v>
      </c>
      <c r="AH39" s="21"/>
      <c r="AI39" s="21">
        <f>SUM(AG39:AH39)</f>
        <v>5000</v>
      </c>
    </row>
    <row r="40" spans="1:35" s="5" customFormat="1" ht="21" customHeight="1">
      <c r="A40" s="15"/>
      <c r="B40" s="22"/>
      <c r="C40" s="24">
        <v>4210</v>
      </c>
      <c r="D40" s="11" t="s">
        <v>43</v>
      </c>
      <c r="E40" s="21">
        <v>74000</v>
      </c>
      <c r="F40" s="21"/>
      <c r="G40" s="21">
        <f aca="true" t="shared" si="42" ref="G40:G50">SUM(E40:F40)</f>
        <v>74000</v>
      </c>
      <c r="H40" s="21"/>
      <c r="I40" s="21">
        <f aca="true" t="shared" si="43" ref="I40:I50">SUM(G40:H40)</f>
        <v>74000</v>
      </c>
      <c r="J40" s="21"/>
      <c r="K40" s="21">
        <f aca="true" t="shared" si="44" ref="K40:K50">SUM(I40:J40)</f>
        <v>74000</v>
      </c>
      <c r="L40" s="21"/>
      <c r="M40" s="21">
        <f aca="true" t="shared" si="45" ref="M40:M50">SUM(K40:L40)</f>
        <v>74000</v>
      </c>
      <c r="N40" s="21"/>
      <c r="O40" s="21">
        <f aca="true" t="shared" si="46" ref="O40:O50">SUM(M40:N40)</f>
        <v>74000</v>
      </c>
      <c r="P40" s="21"/>
      <c r="Q40" s="21">
        <f aca="true" t="shared" si="47" ref="Q40:Q50">SUM(O40:P40)</f>
        <v>74000</v>
      </c>
      <c r="R40" s="21"/>
      <c r="S40" s="21">
        <f aca="true" t="shared" si="48" ref="S40:S50">SUM(Q40:R40)</f>
        <v>74000</v>
      </c>
      <c r="T40" s="21"/>
      <c r="U40" s="21">
        <f aca="true" t="shared" si="49" ref="U40:U50">SUM(S40:T40)</f>
        <v>74000</v>
      </c>
      <c r="V40" s="21"/>
      <c r="W40" s="21">
        <f aca="true" t="shared" si="50" ref="W40:W50">SUM(U40:V40)</f>
        <v>74000</v>
      </c>
      <c r="X40" s="21"/>
      <c r="Y40" s="21">
        <f aca="true" t="shared" si="51" ref="Y40:Y50">SUM(W40:X40)</f>
        <v>74000</v>
      </c>
      <c r="Z40" s="21"/>
      <c r="AA40" s="21">
        <f aca="true" t="shared" si="52" ref="AA40:AA50">SUM(Y40:Z40)</f>
        <v>74000</v>
      </c>
      <c r="AB40" s="21"/>
      <c r="AC40" s="21">
        <f aca="true" t="shared" si="53" ref="AC40:AC50">SUM(AA40:AB40)</f>
        <v>74000</v>
      </c>
      <c r="AD40" s="21">
        <v>-10000</v>
      </c>
      <c r="AE40" s="21">
        <f aca="true" t="shared" si="54" ref="AE40:AE50">SUM(AC40:AD40)</f>
        <v>64000</v>
      </c>
      <c r="AF40" s="21"/>
      <c r="AG40" s="21">
        <f aca="true" t="shared" si="55" ref="AG40:AG50">SUM(AE40:AF40)</f>
        <v>64000</v>
      </c>
      <c r="AH40" s="21"/>
      <c r="AI40" s="21">
        <f aca="true" t="shared" si="56" ref="AI40:AI50">SUM(AG40:AH40)</f>
        <v>64000</v>
      </c>
    </row>
    <row r="41" spans="1:35" s="5" customFormat="1" ht="21" customHeight="1">
      <c r="A41" s="15"/>
      <c r="B41" s="22"/>
      <c r="C41" s="24">
        <v>4260</v>
      </c>
      <c r="D41" s="11" t="s">
        <v>48</v>
      </c>
      <c r="E41" s="21">
        <v>73800</v>
      </c>
      <c r="F41" s="21"/>
      <c r="G41" s="21">
        <f t="shared" si="42"/>
        <v>73800</v>
      </c>
      <c r="H41" s="21"/>
      <c r="I41" s="21">
        <f t="shared" si="43"/>
        <v>73800</v>
      </c>
      <c r="J41" s="21"/>
      <c r="K41" s="21">
        <f t="shared" si="44"/>
        <v>73800</v>
      </c>
      <c r="L41" s="21"/>
      <c r="M41" s="21">
        <f t="shared" si="45"/>
        <v>73800</v>
      </c>
      <c r="N41" s="21"/>
      <c r="O41" s="21">
        <f t="shared" si="46"/>
        <v>73800</v>
      </c>
      <c r="P41" s="21"/>
      <c r="Q41" s="21">
        <f t="shared" si="47"/>
        <v>73800</v>
      </c>
      <c r="R41" s="21"/>
      <c r="S41" s="21">
        <f t="shared" si="48"/>
        <v>73800</v>
      </c>
      <c r="T41" s="21"/>
      <c r="U41" s="21">
        <f t="shared" si="49"/>
        <v>73800</v>
      </c>
      <c r="V41" s="21"/>
      <c r="W41" s="21">
        <f t="shared" si="50"/>
        <v>73800</v>
      </c>
      <c r="X41" s="21"/>
      <c r="Y41" s="21">
        <f t="shared" si="51"/>
        <v>73800</v>
      </c>
      <c r="Z41" s="21"/>
      <c r="AA41" s="21">
        <f t="shared" si="52"/>
        <v>73800</v>
      </c>
      <c r="AB41" s="21"/>
      <c r="AC41" s="21">
        <f t="shared" si="53"/>
        <v>73800</v>
      </c>
      <c r="AD41" s="21">
        <v>-10000</v>
      </c>
      <c r="AE41" s="21">
        <f t="shared" si="54"/>
        <v>63800</v>
      </c>
      <c r="AF41" s="21"/>
      <c r="AG41" s="21">
        <f t="shared" si="55"/>
        <v>63800</v>
      </c>
      <c r="AH41" s="21"/>
      <c r="AI41" s="21">
        <f t="shared" si="56"/>
        <v>63800</v>
      </c>
    </row>
    <row r="42" spans="1:35" s="5" customFormat="1" ht="21" customHeight="1">
      <c r="A42" s="15"/>
      <c r="B42" s="22"/>
      <c r="C42" s="24">
        <v>4270</v>
      </c>
      <c r="D42" s="11" t="s">
        <v>44</v>
      </c>
      <c r="E42" s="21">
        <v>700000</v>
      </c>
      <c r="F42" s="21"/>
      <c r="G42" s="21">
        <f t="shared" si="42"/>
        <v>700000</v>
      </c>
      <c r="H42" s="21"/>
      <c r="I42" s="21">
        <f t="shared" si="43"/>
        <v>700000</v>
      </c>
      <c r="J42" s="21"/>
      <c r="K42" s="21">
        <f t="shared" si="44"/>
        <v>700000</v>
      </c>
      <c r="L42" s="21"/>
      <c r="M42" s="21">
        <f t="shared" si="45"/>
        <v>700000</v>
      </c>
      <c r="N42" s="21"/>
      <c r="O42" s="21">
        <f t="shared" si="46"/>
        <v>700000</v>
      </c>
      <c r="P42" s="21"/>
      <c r="Q42" s="21">
        <f t="shared" si="47"/>
        <v>700000</v>
      </c>
      <c r="R42" s="21"/>
      <c r="S42" s="21">
        <f t="shared" si="48"/>
        <v>700000</v>
      </c>
      <c r="T42" s="21"/>
      <c r="U42" s="21">
        <f t="shared" si="49"/>
        <v>700000</v>
      </c>
      <c r="V42" s="21"/>
      <c r="W42" s="21">
        <f t="shared" si="50"/>
        <v>700000</v>
      </c>
      <c r="X42" s="21"/>
      <c r="Y42" s="21">
        <f t="shared" si="51"/>
        <v>700000</v>
      </c>
      <c r="Z42" s="21"/>
      <c r="AA42" s="21">
        <f t="shared" si="52"/>
        <v>700000</v>
      </c>
      <c r="AB42" s="21"/>
      <c r="AC42" s="21">
        <f t="shared" si="53"/>
        <v>700000</v>
      </c>
      <c r="AD42" s="21">
        <f>50000+9000</f>
        <v>59000</v>
      </c>
      <c r="AE42" s="21">
        <f t="shared" si="54"/>
        <v>759000</v>
      </c>
      <c r="AF42" s="21"/>
      <c r="AG42" s="21">
        <f t="shared" si="55"/>
        <v>759000</v>
      </c>
      <c r="AH42" s="21"/>
      <c r="AI42" s="21">
        <f t="shared" si="56"/>
        <v>759000</v>
      </c>
    </row>
    <row r="43" spans="1:35" s="5" customFormat="1" ht="21" customHeight="1">
      <c r="A43" s="15"/>
      <c r="B43" s="39"/>
      <c r="C43" s="15">
        <v>4300</v>
      </c>
      <c r="D43" s="11" t="s">
        <v>38</v>
      </c>
      <c r="E43" s="21">
        <v>286800</v>
      </c>
      <c r="F43" s="21"/>
      <c r="G43" s="21">
        <f t="shared" si="42"/>
        <v>286800</v>
      </c>
      <c r="H43" s="21">
        <v>-10000</v>
      </c>
      <c r="I43" s="21">
        <f t="shared" si="43"/>
        <v>276800</v>
      </c>
      <c r="J43" s="21">
        <v>27957</v>
      </c>
      <c r="K43" s="21">
        <f t="shared" si="44"/>
        <v>304757</v>
      </c>
      <c r="L43" s="21"/>
      <c r="M43" s="21">
        <f t="shared" si="45"/>
        <v>304757</v>
      </c>
      <c r="N43" s="21">
        <v>-2500</v>
      </c>
      <c r="O43" s="21">
        <f t="shared" si="46"/>
        <v>302257</v>
      </c>
      <c r="P43" s="21"/>
      <c r="Q43" s="21">
        <f t="shared" si="47"/>
        <v>302257</v>
      </c>
      <c r="R43" s="21"/>
      <c r="S43" s="21">
        <f t="shared" si="48"/>
        <v>302257</v>
      </c>
      <c r="T43" s="21"/>
      <c r="U43" s="21">
        <f t="shared" si="49"/>
        <v>302257</v>
      </c>
      <c r="V43" s="21"/>
      <c r="W43" s="21">
        <f t="shared" si="50"/>
        <v>302257</v>
      </c>
      <c r="X43" s="21"/>
      <c r="Y43" s="21">
        <f t="shared" si="51"/>
        <v>302257</v>
      </c>
      <c r="Z43" s="21"/>
      <c r="AA43" s="21">
        <f t="shared" si="52"/>
        <v>302257</v>
      </c>
      <c r="AB43" s="21"/>
      <c r="AC43" s="21">
        <f t="shared" si="53"/>
        <v>302257</v>
      </c>
      <c r="AD43" s="21">
        <v>-30000</v>
      </c>
      <c r="AE43" s="21">
        <f t="shared" si="54"/>
        <v>272257</v>
      </c>
      <c r="AF43" s="21"/>
      <c r="AG43" s="21">
        <f t="shared" si="55"/>
        <v>272257</v>
      </c>
      <c r="AH43" s="21">
        <v>20000</v>
      </c>
      <c r="AI43" s="21">
        <f t="shared" si="56"/>
        <v>292257</v>
      </c>
    </row>
    <row r="44" spans="1:35" s="5" customFormat="1" ht="24">
      <c r="A44" s="15"/>
      <c r="B44" s="39"/>
      <c r="C44" s="15">
        <v>4390</v>
      </c>
      <c r="D44" s="11" t="s">
        <v>87</v>
      </c>
      <c r="E44" s="21"/>
      <c r="F44" s="21"/>
      <c r="G44" s="21">
        <v>0</v>
      </c>
      <c r="H44" s="21">
        <v>10000</v>
      </c>
      <c r="I44" s="21">
        <f t="shared" si="43"/>
        <v>10000</v>
      </c>
      <c r="J44" s="21"/>
      <c r="K44" s="21">
        <f t="shared" si="44"/>
        <v>10000</v>
      </c>
      <c r="L44" s="21"/>
      <c r="M44" s="21">
        <f t="shared" si="45"/>
        <v>10000</v>
      </c>
      <c r="N44" s="21"/>
      <c r="O44" s="21">
        <f t="shared" si="46"/>
        <v>10000</v>
      </c>
      <c r="P44" s="21"/>
      <c r="Q44" s="21">
        <f t="shared" si="47"/>
        <v>10000</v>
      </c>
      <c r="R44" s="21"/>
      <c r="S44" s="21">
        <f t="shared" si="48"/>
        <v>10000</v>
      </c>
      <c r="T44" s="21"/>
      <c r="U44" s="21">
        <f t="shared" si="49"/>
        <v>10000</v>
      </c>
      <c r="V44" s="21"/>
      <c r="W44" s="21">
        <f t="shared" si="50"/>
        <v>10000</v>
      </c>
      <c r="X44" s="21"/>
      <c r="Y44" s="21">
        <f t="shared" si="51"/>
        <v>10000</v>
      </c>
      <c r="Z44" s="21"/>
      <c r="AA44" s="21">
        <f t="shared" si="52"/>
        <v>10000</v>
      </c>
      <c r="AB44" s="21"/>
      <c r="AC44" s="21">
        <f t="shared" si="53"/>
        <v>10000</v>
      </c>
      <c r="AD44" s="21"/>
      <c r="AE44" s="21">
        <f t="shared" si="54"/>
        <v>10000</v>
      </c>
      <c r="AF44" s="21"/>
      <c r="AG44" s="21">
        <f t="shared" si="55"/>
        <v>10000</v>
      </c>
      <c r="AH44" s="21"/>
      <c r="AI44" s="21">
        <f t="shared" si="56"/>
        <v>10000</v>
      </c>
    </row>
    <row r="45" spans="1:35" s="5" customFormat="1" ht="24">
      <c r="A45" s="15"/>
      <c r="B45" s="39"/>
      <c r="C45" s="15">
        <v>4400</v>
      </c>
      <c r="D45" s="11" t="s">
        <v>49</v>
      </c>
      <c r="E45" s="21">
        <v>786500</v>
      </c>
      <c r="F45" s="21"/>
      <c r="G45" s="21">
        <f t="shared" si="42"/>
        <v>786500</v>
      </c>
      <c r="H45" s="21"/>
      <c r="I45" s="21">
        <f t="shared" si="43"/>
        <v>786500</v>
      </c>
      <c r="J45" s="21"/>
      <c r="K45" s="21">
        <f t="shared" si="44"/>
        <v>786500</v>
      </c>
      <c r="L45" s="21"/>
      <c r="M45" s="21">
        <f t="shared" si="45"/>
        <v>786500</v>
      </c>
      <c r="N45" s="21"/>
      <c r="O45" s="21">
        <f t="shared" si="46"/>
        <v>786500</v>
      </c>
      <c r="P45" s="21"/>
      <c r="Q45" s="21">
        <f t="shared" si="47"/>
        <v>786500</v>
      </c>
      <c r="R45" s="21"/>
      <c r="S45" s="21">
        <f t="shared" si="48"/>
        <v>786500</v>
      </c>
      <c r="T45" s="21"/>
      <c r="U45" s="21">
        <f t="shared" si="49"/>
        <v>786500</v>
      </c>
      <c r="V45" s="21"/>
      <c r="W45" s="21">
        <f t="shared" si="50"/>
        <v>786500</v>
      </c>
      <c r="X45" s="21"/>
      <c r="Y45" s="21">
        <f t="shared" si="51"/>
        <v>786500</v>
      </c>
      <c r="Z45" s="21"/>
      <c r="AA45" s="21">
        <f t="shared" si="52"/>
        <v>786500</v>
      </c>
      <c r="AB45" s="21"/>
      <c r="AC45" s="21">
        <f t="shared" si="53"/>
        <v>786500</v>
      </c>
      <c r="AD45" s="21">
        <v>-9000</v>
      </c>
      <c r="AE45" s="21">
        <f t="shared" si="54"/>
        <v>777500</v>
      </c>
      <c r="AF45" s="21"/>
      <c r="AG45" s="21">
        <f t="shared" si="55"/>
        <v>777500</v>
      </c>
      <c r="AH45" s="21"/>
      <c r="AI45" s="21">
        <f t="shared" si="56"/>
        <v>777500</v>
      </c>
    </row>
    <row r="46" spans="1:35" s="5" customFormat="1" ht="21.75" customHeight="1">
      <c r="A46" s="15"/>
      <c r="B46" s="39"/>
      <c r="C46" s="15">
        <v>4430</v>
      </c>
      <c r="D46" s="11" t="s">
        <v>50</v>
      </c>
      <c r="E46" s="21">
        <v>5000</v>
      </c>
      <c r="F46" s="21"/>
      <c r="G46" s="21">
        <f t="shared" si="42"/>
        <v>5000</v>
      </c>
      <c r="H46" s="21"/>
      <c r="I46" s="21">
        <f t="shared" si="43"/>
        <v>5000</v>
      </c>
      <c r="J46" s="21"/>
      <c r="K46" s="21">
        <f t="shared" si="44"/>
        <v>5000</v>
      </c>
      <c r="L46" s="21"/>
      <c r="M46" s="21">
        <f t="shared" si="45"/>
        <v>5000</v>
      </c>
      <c r="N46" s="21"/>
      <c r="O46" s="21">
        <f t="shared" si="46"/>
        <v>5000</v>
      </c>
      <c r="P46" s="21"/>
      <c r="Q46" s="21">
        <f t="shared" si="47"/>
        <v>5000</v>
      </c>
      <c r="R46" s="21"/>
      <c r="S46" s="21">
        <f t="shared" si="48"/>
        <v>5000</v>
      </c>
      <c r="T46" s="21"/>
      <c r="U46" s="21">
        <f t="shared" si="49"/>
        <v>5000</v>
      </c>
      <c r="V46" s="21"/>
      <c r="W46" s="21">
        <f t="shared" si="50"/>
        <v>5000</v>
      </c>
      <c r="X46" s="21"/>
      <c r="Y46" s="21">
        <f t="shared" si="51"/>
        <v>5000</v>
      </c>
      <c r="Z46" s="21"/>
      <c r="AA46" s="21">
        <f t="shared" si="52"/>
        <v>5000</v>
      </c>
      <c r="AB46" s="21"/>
      <c r="AC46" s="21">
        <f t="shared" si="53"/>
        <v>5000</v>
      </c>
      <c r="AD46" s="21"/>
      <c r="AE46" s="21">
        <f t="shared" si="54"/>
        <v>5000</v>
      </c>
      <c r="AF46" s="21"/>
      <c r="AG46" s="21">
        <f t="shared" si="55"/>
        <v>5000</v>
      </c>
      <c r="AH46" s="21"/>
      <c r="AI46" s="21">
        <f t="shared" si="56"/>
        <v>5000</v>
      </c>
    </row>
    <row r="47" spans="1:35" s="5" customFormat="1" ht="21" customHeight="1">
      <c r="A47" s="15"/>
      <c r="B47" s="39"/>
      <c r="C47" s="15">
        <v>4480</v>
      </c>
      <c r="D47" s="11" t="s">
        <v>10</v>
      </c>
      <c r="E47" s="21">
        <v>132</v>
      </c>
      <c r="F47" s="21"/>
      <c r="G47" s="21">
        <f t="shared" si="42"/>
        <v>132</v>
      </c>
      <c r="H47" s="21"/>
      <c r="I47" s="21">
        <f t="shared" si="43"/>
        <v>132</v>
      </c>
      <c r="J47" s="21">
        <v>157782</v>
      </c>
      <c r="K47" s="21">
        <f t="shared" si="44"/>
        <v>157914</v>
      </c>
      <c r="L47" s="21"/>
      <c r="M47" s="21">
        <f t="shared" si="45"/>
        <v>157914</v>
      </c>
      <c r="N47" s="21"/>
      <c r="O47" s="21">
        <f t="shared" si="46"/>
        <v>157914</v>
      </c>
      <c r="P47" s="21"/>
      <c r="Q47" s="21">
        <f t="shared" si="47"/>
        <v>157914</v>
      </c>
      <c r="R47" s="21"/>
      <c r="S47" s="21">
        <f t="shared" si="48"/>
        <v>157914</v>
      </c>
      <c r="T47" s="21"/>
      <c r="U47" s="21">
        <f t="shared" si="49"/>
        <v>157914</v>
      </c>
      <c r="V47" s="21"/>
      <c r="W47" s="21">
        <f t="shared" si="50"/>
        <v>157914</v>
      </c>
      <c r="X47" s="21"/>
      <c r="Y47" s="21">
        <f t="shared" si="51"/>
        <v>157914</v>
      </c>
      <c r="Z47" s="21"/>
      <c r="AA47" s="21">
        <f t="shared" si="52"/>
        <v>157914</v>
      </c>
      <c r="AB47" s="21"/>
      <c r="AC47" s="21">
        <f t="shared" si="53"/>
        <v>157914</v>
      </c>
      <c r="AD47" s="21"/>
      <c r="AE47" s="21">
        <f t="shared" si="54"/>
        <v>157914</v>
      </c>
      <c r="AF47" s="21"/>
      <c r="AG47" s="21">
        <f t="shared" si="55"/>
        <v>157914</v>
      </c>
      <c r="AH47" s="21"/>
      <c r="AI47" s="21">
        <f t="shared" si="56"/>
        <v>157914</v>
      </c>
    </row>
    <row r="48" spans="1:35" s="5" customFormat="1" ht="27.75" customHeight="1">
      <c r="A48" s="15"/>
      <c r="B48" s="39"/>
      <c r="C48" s="15">
        <v>4500</v>
      </c>
      <c r="D48" s="11" t="s">
        <v>153</v>
      </c>
      <c r="E48" s="21"/>
      <c r="F48" s="21"/>
      <c r="G48" s="21"/>
      <c r="H48" s="21"/>
      <c r="I48" s="21">
        <v>0</v>
      </c>
      <c r="J48" s="21">
        <v>4919</v>
      </c>
      <c r="K48" s="21">
        <f t="shared" si="44"/>
        <v>4919</v>
      </c>
      <c r="L48" s="21"/>
      <c r="M48" s="21">
        <f t="shared" si="45"/>
        <v>4919</v>
      </c>
      <c r="N48" s="21"/>
      <c r="O48" s="21">
        <f t="shared" si="46"/>
        <v>4919</v>
      </c>
      <c r="P48" s="21"/>
      <c r="Q48" s="21">
        <f t="shared" si="47"/>
        <v>4919</v>
      </c>
      <c r="R48" s="21"/>
      <c r="S48" s="21">
        <f t="shared" si="48"/>
        <v>4919</v>
      </c>
      <c r="T48" s="21"/>
      <c r="U48" s="21">
        <f t="shared" si="49"/>
        <v>4919</v>
      </c>
      <c r="V48" s="21"/>
      <c r="W48" s="21">
        <f t="shared" si="50"/>
        <v>4919</v>
      </c>
      <c r="X48" s="21"/>
      <c r="Y48" s="21">
        <f t="shared" si="51"/>
        <v>4919</v>
      </c>
      <c r="Z48" s="21"/>
      <c r="AA48" s="21">
        <f t="shared" si="52"/>
        <v>4919</v>
      </c>
      <c r="AB48" s="21"/>
      <c r="AC48" s="21">
        <f t="shared" si="53"/>
        <v>4919</v>
      </c>
      <c r="AD48" s="21"/>
      <c r="AE48" s="21">
        <f t="shared" si="54"/>
        <v>4919</v>
      </c>
      <c r="AF48" s="21"/>
      <c r="AG48" s="21">
        <f t="shared" si="55"/>
        <v>4919</v>
      </c>
      <c r="AH48" s="21"/>
      <c r="AI48" s="21">
        <f t="shared" si="56"/>
        <v>4919</v>
      </c>
    </row>
    <row r="49" spans="1:35" s="5" customFormat="1" ht="21" customHeight="1">
      <c r="A49" s="15"/>
      <c r="B49" s="39"/>
      <c r="C49" s="24">
        <v>4510</v>
      </c>
      <c r="D49" s="11" t="s">
        <v>51</v>
      </c>
      <c r="E49" s="21">
        <v>700</v>
      </c>
      <c r="F49" s="21"/>
      <c r="G49" s="21">
        <f t="shared" si="42"/>
        <v>700</v>
      </c>
      <c r="H49" s="21"/>
      <c r="I49" s="21">
        <f t="shared" si="43"/>
        <v>700</v>
      </c>
      <c r="J49" s="21">
        <v>747</v>
      </c>
      <c r="K49" s="21">
        <f t="shared" si="44"/>
        <v>1447</v>
      </c>
      <c r="L49" s="21"/>
      <c r="M49" s="21">
        <f t="shared" si="45"/>
        <v>1447</v>
      </c>
      <c r="N49" s="21"/>
      <c r="O49" s="21">
        <f t="shared" si="46"/>
        <v>1447</v>
      </c>
      <c r="P49" s="21"/>
      <c r="Q49" s="21">
        <f t="shared" si="47"/>
        <v>1447</v>
      </c>
      <c r="R49" s="21"/>
      <c r="S49" s="21">
        <f t="shared" si="48"/>
        <v>1447</v>
      </c>
      <c r="T49" s="21"/>
      <c r="U49" s="21">
        <f t="shared" si="49"/>
        <v>1447</v>
      </c>
      <c r="V49" s="21"/>
      <c r="W49" s="21">
        <f t="shared" si="50"/>
        <v>1447</v>
      </c>
      <c r="X49" s="21"/>
      <c r="Y49" s="21">
        <f t="shared" si="51"/>
        <v>1447</v>
      </c>
      <c r="Z49" s="21"/>
      <c r="AA49" s="21">
        <f t="shared" si="52"/>
        <v>1447</v>
      </c>
      <c r="AB49" s="21"/>
      <c r="AC49" s="21">
        <f t="shared" si="53"/>
        <v>1447</v>
      </c>
      <c r="AD49" s="21"/>
      <c r="AE49" s="21">
        <f t="shared" si="54"/>
        <v>1447</v>
      </c>
      <c r="AF49" s="21"/>
      <c r="AG49" s="21">
        <f t="shared" si="55"/>
        <v>1447</v>
      </c>
      <c r="AH49" s="21"/>
      <c r="AI49" s="21">
        <f t="shared" si="56"/>
        <v>1447</v>
      </c>
    </row>
    <row r="50" spans="1:35" s="5" customFormat="1" ht="24">
      <c r="A50" s="15"/>
      <c r="B50" s="39"/>
      <c r="C50" s="24">
        <v>4610</v>
      </c>
      <c r="D50" s="11" t="s">
        <v>52</v>
      </c>
      <c r="E50" s="21">
        <v>30000</v>
      </c>
      <c r="F50" s="21"/>
      <c r="G50" s="21">
        <f t="shared" si="42"/>
        <v>30000</v>
      </c>
      <c r="H50" s="21"/>
      <c r="I50" s="21">
        <f t="shared" si="43"/>
        <v>30000</v>
      </c>
      <c r="J50" s="21"/>
      <c r="K50" s="21">
        <f t="shared" si="44"/>
        <v>30000</v>
      </c>
      <c r="L50" s="21"/>
      <c r="M50" s="21">
        <f t="shared" si="45"/>
        <v>30000</v>
      </c>
      <c r="N50" s="21"/>
      <c r="O50" s="21">
        <f t="shared" si="46"/>
        <v>30000</v>
      </c>
      <c r="P50" s="21"/>
      <c r="Q50" s="21">
        <f t="shared" si="47"/>
        <v>30000</v>
      </c>
      <c r="R50" s="21"/>
      <c r="S50" s="21">
        <f t="shared" si="48"/>
        <v>30000</v>
      </c>
      <c r="T50" s="21"/>
      <c r="U50" s="21">
        <f t="shared" si="49"/>
        <v>30000</v>
      </c>
      <c r="V50" s="21"/>
      <c r="W50" s="21">
        <f t="shared" si="50"/>
        <v>30000</v>
      </c>
      <c r="X50" s="21"/>
      <c r="Y50" s="21">
        <f t="shared" si="51"/>
        <v>30000</v>
      </c>
      <c r="Z50" s="21"/>
      <c r="AA50" s="21">
        <f t="shared" si="52"/>
        <v>30000</v>
      </c>
      <c r="AB50" s="21"/>
      <c r="AC50" s="21">
        <f t="shared" si="53"/>
        <v>30000</v>
      </c>
      <c r="AD50" s="21"/>
      <c r="AE50" s="21">
        <f t="shared" si="54"/>
        <v>30000</v>
      </c>
      <c r="AF50" s="21"/>
      <c r="AG50" s="21">
        <f t="shared" si="55"/>
        <v>30000</v>
      </c>
      <c r="AH50" s="21">
        <v>-20000</v>
      </c>
      <c r="AI50" s="21">
        <f t="shared" si="56"/>
        <v>10000</v>
      </c>
    </row>
    <row r="51" spans="1:35" s="5" customFormat="1" ht="21" customHeight="1">
      <c r="A51" s="15"/>
      <c r="B51" s="22">
        <v>70095</v>
      </c>
      <c r="C51" s="24"/>
      <c r="D51" s="11" t="s">
        <v>6</v>
      </c>
      <c r="E51" s="21">
        <f aca="true" t="shared" si="57" ref="E51:Q51">SUM(E52:E55)</f>
        <v>300585</v>
      </c>
      <c r="F51" s="21">
        <f t="shared" si="57"/>
        <v>0</v>
      </c>
      <c r="G51" s="21">
        <f t="shared" si="57"/>
        <v>300585</v>
      </c>
      <c r="H51" s="21">
        <f t="shared" si="57"/>
        <v>0</v>
      </c>
      <c r="I51" s="21">
        <f t="shared" si="57"/>
        <v>300585</v>
      </c>
      <c r="J51" s="21">
        <f t="shared" si="57"/>
        <v>0</v>
      </c>
      <c r="K51" s="21">
        <f t="shared" si="57"/>
        <v>300585</v>
      </c>
      <c r="L51" s="21">
        <f t="shared" si="57"/>
        <v>0</v>
      </c>
      <c r="M51" s="21">
        <f t="shared" si="57"/>
        <v>300585</v>
      </c>
      <c r="N51" s="21">
        <f t="shared" si="57"/>
        <v>2500</v>
      </c>
      <c r="O51" s="21">
        <f t="shared" si="57"/>
        <v>303085</v>
      </c>
      <c r="P51" s="21">
        <f t="shared" si="57"/>
        <v>0</v>
      </c>
      <c r="Q51" s="21">
        <f t="shared" si="57"/>
        <v>303085</v>
      </c>
      <c r="R51" s="21">
        <f aca="true" t="shared" si="58" ref="R51:W51">SUM(R52:R55)</f>
        <v>0</v>
      </c>
      <c r="S51" s="21">
        <f t="shared" si="58"/>
        <v>303085</v>
      </c>
      <c r="T51" s="21">
        <f t="shared" si="58"/>
        <v>0</v>
      </c>
      <c r="U51" s="21">
        <f t="shared" si="58"/>
        <v>303085</v>
      </c>
      <c r="V51" s="21">
        <f t="shared" si="58"/>
        <v>0</v>
      </c>
      <c r="W51" s="21">
        <f t="shared" si="58"/>
        <v>303085</v>
      </c>
      <c r="X51" s="21">
        <f aca="true" t="shared" si="59" ref="X51:AC51">SUM(X52:X55)</f>
        <v>0</v>
      </c>
      <c r="Y51" s="21">
        <f t="shared" si="59"/>
        <v>303085</v>
      </c>
      <c r="Z51" s="21">
        <f t="shared" si="59"/>
        <v>0</v>
      </c>
      <c r="AA51" s="21">
        <f t="shared" si="59"/>
        <v>303085</v>
      </c>
      <c r="AB51" s="21">
        <f t="shared" si="59"/>
        <v>0</v>
      </c>
      <c r="AC51" s="21">
        <f t="shared" si="59"/>
        <v>303085</v>
      </c>
      <c r="AD51" s="21">
        <f aca="true" t="shared" si="60" ref="AD51:AI51">SUM(AD52:AD55)</f>
        <v>0</v>
      </c>
      <c r="AE51" s="21">
        <f t="shared" si="60"/>
        <v>303085</v>
      </c>
      <c r="AF51" s="21">
        <f t="shared" si="60"/>
        <v>-12</v>
      </c>
      <c r="AG51" s="21">
        <f t="shared" si="60"/>
        <v>303073</v>
      </c>
      <c r="AH51" s="21">
        <f t="shared" si="60"/>
        <v>0</v>
      </c>
      <c r="AI51" s="21">
        <f t="shared" si="60"/>
        <v>303073</v>
      </c>
    </row>
    <row r="52" spans="1:35" s="5" customFormat="1" ht="21" customHeight="1">
      <c r="A52" s="15"/>
      <c r="B52" s="22"/>
      <c r="C52" s="24">
        <v>4260</v>
      </c>
      <c r="D52" s="11" t="s">
        <v>48</v>
      </c>
      <c r="E52" s="21">
        <v>500</v>
      </c>
      <c r="F52" s="21"/>
      <c r="G52" s="21">
        <f>SUM(E52:F52)</f>
        <v>500</v>
      </c>
      <c r="H52" s="21"/>
      <c r="I52" s="21">
        <f>SUM(G52:H52)</f>
        <v>500</v>
      </c>
      <c r="J52" s="21"/>
      <c r="K52" s="21">
        <f>SUM(I52:J52)</f>
        <v>500</v>
      </c>
      <c r="L52" s="21"/>
      <c r="M52" s="21">
        <f>SUM(K52:L52)</f>
        <v>500</v>
      </c>
      <c r="N52" s="21"/>
      <c r="O52" s="21">
        <f>SUM(M52:N52)</f>
        <v>500</v>
      </c>
      <c r="P52" s="21"/>
      <c r="Q52" s="21">
        <f>SUM(O52:P52)</f>
        <v>500</v>
      </c>
      <c r="R52" s="21"/>
      <c r="S52" s="21">
        <f>SUM(Q52:R52)</f>
        <v>500</v>
      </c>
      <c r="T52" s="21"/>
      <c r="U52" s="21">
        <f>SUM(S52:T52)</f>
        <v>500</v>
      </c>
      <c r="V52" s="21"/>
      <c r="W52" s="21">
        <f>SUM(U52:V52)</f>
        <v>500</v>
      </c>
      <c r="X52" s="21"/>
      <c r="Y52" s="21">
        <f>SUM(W52:X52)</f>
        <v>500</v>
      </c>
      <c r="Z52" s="21"/>
      <c r="AA52" s="21">
        <f>SUM(Y52:Z52)</f>
        <v>500</v>
      </c>
      <c r="AB52" s="21"/>
      <c r="AC52" s="21">
        <f>SUM(AA52:AB52)</f>
        <v>500</v>
      </c>
      <c r="AD52" s="21"/>
      <c r="AE52" s="21">
        <f>SUM(AC52:AD52)</f>
        <v>500</v>
      </c>
      <c r="AF52" s="21"/>
      <c r="AG52" s="21">
        <f>SUM(AE52:AF52)</f>
        <v>500</v>
      </c>
      <c r="AH52" s="21"/>
      <c r="AI52" s="21">
        <f>SUM(AG52:AH52)</f>
        <v>500</v>
      </c>
    </row>
    <row r="53" spans="1:35" s="5" customFormat="1" ht="21" customHeight="1">
      <c r="A53" s="15"/>
      <c r="B53" s="22"/>
      <c r="C53" s="24">
        <v>4300</v>
      </c>
      <c r="D53" s="11" t="s">
        <v>38</v>
      </c>
      <c r="E53" s="21">
        <v>85</v>
      </c>
      <c r="F53" s="21"/>
      <c r="G53" s="21">
        <f>SUM(E53:F53)</f>
        <v>85</v>
      </c>
      <c r="H53" s="21"/>
      <c r="I53" s="21">
        <f>SUM(G53:H53)</f>
        <v>85</v>
      </c>
      <c r="J53" s="21"/>
      <c r="K53" s="21">
        <f>SUM(I53:J53)</f>
        <v>85</v>
      </c>
      <c r="L53" s="21"/>
      <c r="M53" s="21">
        <f>SUM(K53:L53)</f>
        <v>85</v>
      </c>
      <c r="N53" s="21"/>
      <c r="O53" s="21">
        <f>SUM(M53:N53)</f>
        <v>85</v>
      </c>
      <c r="P53" s="21"/>
      <c r="Q53" s="21">
        <f>SUM(O53:P53)</f>
        <v>85</v>
      </c>
      <c r="R53" s="21"/>
      <c r="S53" s="21">
        <f>SUM(Q53:R53)</f>
        <v>85</v>
      </c>
      <c r="T53" s="21"/>
      <c r="U53" s="21">
        <f>SUM(S53:T53)</f>
        <v>85</v>
      </c>
      <c r="V53" s="21"/>
      <c r="W53" s="21">
        <f>SUM(U53:V53)</f>
        <v>85</v>
      </c>
      <c r="X53" s="21"/>
      <c r="Y53" s="21">
        <f>SUM(W53:X53)</f>
        <v>85</v>
      </c>
      <c r="Z53" s="21"/>
      <c r="AA53" s="21">
        <f>SUM(Y53:Z53)</f>
        <v>85</v>
      </c>
      <c r="AB53" s="21"/>
      <c r="AC53" s="21">
        <f>SUM(AA53:AB53)</f>
        <v>85</v>
      </c>
      <c r="AD53" s="21"/>
      <c r="AE53" s="21">
        <f>SUM(AC53:AD53)</f>
        <v>85</v>
      </c>
      <c r="AF53" s="21">
        <v>-12</v>
      </c>
      <c r="AG53" s="21">
        <f>SUM(AE53:AF53)</f>
        <v>73</v>
      </c>
      <c r="AH53" s="21"/>
      <c r="AI53" s="21">
        <f>SUM(AG53:AH53)</f>
        <v>73</v>
      </c>
    </row>
    <row r="54" spans="1:35" s="5" customFormat="1" ht="21" customHeight="1">
      <c r="A54" s="15"/>
      <c r="B54" s="22"/>
      <c r="C54" s="24">
        <v>4580</v>
      </c>
      <c r="D54" s="11" t="s">
        <v>154</v>
      </c>
      <c r="E54" s="21"/>
      <c r="F54" s="21"/>
      <c r="G54" s="21"/>
      <c r="H54" s="21"/>
      <c r="I54" s="21"/>
      <c r="J54" s="21"/>
      <c r="K54" s="21"/>
      <c r="L54" s="21"/>
      <c r="M54" s="21">
        <v>0</v>
      </c>
      <c r="N54" s="21">
        <v>2500</v>
      </c>
      <c r="O54" s="21">
        <f>SUM(M54:N54)</f>
        <v>2500</v>
      </c>
      <c r="P54" s="21"/>
      <c r="Q54" s="21">
        <f>SUM(O54:P54)</f>
        <v>2500</v>
      </c>
      <c r="R54" s="21"/>
      <c r="S54" s="21">
        <f>SUM(Q54:R54)</f>
        <v>2500</v>
      </c>
      <c r="T54" s="21"/>
      <c r="U54" s="21">
        <f>SUM(S54:T54)</f>
        <v>2500</v>
      </c>
      <c r="V54" s="21"/>
      <c r="W54" s="21">
        <f>SUM(U54:V54)</f>
        <v>2500</v>
      </c>
      <c r="X54" s="21"/>
      <c r="Y54" s="21">
        <f>SUM(W54:X54)</f>
        <v>2500</v>
      </c>
      <c r="Z54" s="21"/>
      <c r="AA54" s="21">
        <f>SUM(Y54:Z54)</f>
        <v>2500</v>
      </c>
      <c r="AB54" s="21"/>
      <c r="AC54" s="21">
        <f>SUM(AA54:AB54)</f>
        <v>2500</v>
      </c>
      <c r="AD54" s="21"/>
      <c r="AE54" s="21">
        <f>SUM(AC54:AD54)</f>
        <v>2500</v>
      </c>
      <c r="AF54" s="21"/>
      <c r="AG54" s="21">
        <f>SUM(AE54:AF54)</f>
        <v>2500</v>
      </c>
      <c r="AH54" s="21"/>
      <c r="AI54" s="21">
        <f>SUM(AG54:AH54)</f>
        <v>2500</v>
      </c>
    </row>
    <row r="55" spans="1:35" s="5" customFormat="1" ht="24">
      <c r="A55" s="15"/>
      <c r="B55" s="22"/>
      <c r="C55" s="15">
        <v>6050</v>
      </c>
      <c r="D55" s="11" t="s">
        <v>45</v>
      </c>
      <c r="E55" s="21">
        <v>300000</v>
      </c>
      <c r="F55" s="21"/>
      <c r="G55" s="21">
        <f>SUM(E55:F55)</f>
        <v>300000</v>
      </c>
      <c r="H55" s="21"/>
      <c r="I55" s="21">
        <f>SUM(G55:H55)</f>
        <v>300000</v>
      </c>
      <c r="J55" s="21"/>
      <c r="K55" s="21">
        <f>SUM(I55:J55)</f>
        <v>300000</v>
      </c>
      <c r="L55" s="21"/>
      <c r="M55" s="21">
        <f>SUM(K55:L55)</f>
        <v>300000</v>
      </c>
      <c r="N55" s="21"/>
      <c r="O55" s="21">
        <f>SUM(M55:N55)</f>
        <v>300000</v>
      </c>
      <c r="P55" s="21"/>
      <c r="Q55" s="21">
        <f>SUM(O55:P55)</f>
        <v>300000</v>
      </c>
      <c r="R55" s="21"/>
      <c r="S55" s="21">
        <f>SUM(Q55:R55)</f>
        <v>300000</v>
      </c>
      <c r="T55" s="21"/>
      <c r="U55" s="21">
        <f>SUM(S55:T55)</f>
        <v>300000</v>
      </c>
      <c r="V55" s="21"/>
      <c r="W55" s="21">
        <f>SUM(U55:V55)</f>
        <v>300000</v>
      </c>
      <c r="X55" s="21"/>
      <c r="Y55" s="21">
        <f>SUM(W55:X55)</f>
        <v>300000</v>
      </c>
      <c r="Z55" s="21"/>
      <c r="AA55" s="21">
        <f>SUM(Y55:Z55)</f>
        <v>300000</v>
      </c>
      <c r="AB55" s="21"/>
      <c r="AC55" s="21">
        <f>SUM(AA55:AB55)</f>
        <v>300000</v>
      </c>
      <c r="AD55" s="21"/>
      <c r="AE55" s="21">
        <f>SUM(AC55:AD55)</f>
        <v>300000</v>
      </c>
      <c r="AF55" s="21"/>
      <c r="AG55" s="21">
        <f>SUM(AE55:AF55)</f>
        <v>300000</v>
      </c>
      <c r="AH55" s="21"/>
      <c r="AI55" s="21">
        <f>SUM(AG55:AH55)</f>
        <v>300000</v>
      </c>
    </row>
    <row r="56" spans="1:35" s="1" customFormat="1" ht="21" customHeight="1">
      <c r="A56" s="7" t="s">
        <v>53</v>
      </c>
      <c r="B56" s="8"/>
      <c r="C56" s="9"/>
      <c r="D56" s="10" t="s">
        <v>54</v>
      </c>
      <c r="E56" s="30">
        <f aca="true" t="shared" si="61" ref="E56:Q56">SUM(E57,E60)</f>
        <v>290200</v>
      </c>
      <c r="F56" s="30">
        <f t="shared" si="61"/>
        <v>0</v>
      </c>
      <c r="G56" s="30">
        <f t="shared" si="61"/>
        <v>290200</v>
      </c>
      <c r="H56" s="30">
        <f t="shared" si="61"/>
        <v>0</v>
      </c>
      <c r="I56" s="30">
        <f t="shared" si="61"/>
        <v>290200</v>
      </c>
      <c r="J56" s="30">
        <f t="shared" si="61"/>
        <v>0</v>
      </c>
      <c r="K56" s="30">
        <f t="shared" si="61"/>
        <v>290200</v>
      </c>
      <c r="L56" s="30">
        <f t="shared" si="61"/>
        <v>0</v>
      </c>
      <c r="M56" s="30">
        <f t="shared" si="61"/>
        <v>290200</v>
      </c>
      <c r="N56" s="30">
        <f t="shared" si="61"/>
        <v>0</v>
      </c>
      <c r="O56" s="30">
        <f t="shared" si="61"/>
        <v>290200</v>
      </c>
      <c r="P56" s="30">
        <f t="shared" si="61"/>
        <v>0</v>
      </c>
      <c r="Q56" s="30">
        <f t="shared" si="61"/>
        <v>290200</v>
      </c>
      <c r="R56" s="30">
        <f aca="true" t="shared" si="62" ref="R56:W56">SUM(R57,R60)</f>
        <v>0</v>
      </c>
      <c r="S56" s="30">
        <f t="shared" si="62"/>
        <v>290200</v>
      </c>
      <c r="T56" s="30">
        <f t="shared" si="62"/>
        <v>0</v>
      </c>
      <c r="U56" s="30">
        <f t="shared" si="62"/>
        <v>290200</v>
      </c>
      <c r="V56" s="30">
        <f t="shared" si="62"/>
        <v>0</v>
      </c>
      <c r="W56" s="30">
        <f t="shared" si="62"/>
        <v>290200</v>
      </c>
      <c r="X56" s="30">
        <f aca="true" t="shared" si="63" ref="X56:AC56">SUM(X57,X60)</f>
        <v>0</v>
      </c>
      <c r="Y56" s="30">
        <f t="shared" si="63"/>
        <v>290200</v>
      </c>
      <c r="Z56" s="30">
        <f t="shared" si="63"/>
        <v>0</v>
      </c>
      <c r="AA56" s="30">
        <f t="shared" si="63"/>
        <v>290200</v>
      </c>
      <c r="AB56" s="30">
        <f t="shared" si="63"/>
        <v>0</v>
      </c>
      <c r="AC56" s="30">
        <f t="shared" si="63"/>
        <v>290200</v>
      </c>
      <c r="AD56" s="30">
        <f aca="true" t="shared" si="64" ref="AD56:AI56">SUM(AD57,AD60)</f>
        <v>0</v>
      </c>
      <c r="AE56" s="30">
        <f t="shared" si="64"/>
        <v>290200</v>
      </c>
      <c r="AF56" s="30">
        <f t="shared" si="64"/>
        <v>200000</v>
      </c>
      <c r="AG56" s="30">
        <f t="shared" si="64"/>
        <v>490200</v>
      </c>
      <c r="AH56" s="30">
        <f t="shared" si="64"/>
        <v>0</v>
      </c>
      <c r="AI56" s="30">
        <f t="shared" si="64"/>
        <v>490200</v>
      </c>
    </row>
    <row r="57" spans="1:35" s="5" customFormat="1" ht="21" customHeight="1">
      <c r="A57" s="15"/>
      <c r="B57" s="22" t="s">
        <v>55</v>
      </c>
      <c r="C57" s="24"/>
      <c r="D57" s="11" t="s">
        <v>56</v>
      </c>
      <c r="E57" s="21">
        <f aca="true" t="shared" si="65" ref="E57:Q57">SUM(E58:E59)</f>
        <v>150000</v>
      </c>
      <c r="F57" s="21">
        <f t="shared" si="65"/>
        <v>0</v>
      </c>
      <c r="G57" s="21">
        <f t="shared" si="65"/>
        <v>150000</v>
      </c>
      <c r="H57" s="21">
        <f t="shared" si="65"/>
        <v>0</v>
      </c>
      <c r="I57" s="21">
        <f t="shared" si="65"/>
        <v>150000</v>
      </c>
      <c r="J57" s="21">
        <f t="shared" si="65"/>
        <v>0</v>
      </c>
      <c r="K57" s="21">
        <f t="shared" si="65"/>
        <v>150000</v>
      </c>
      <c r="L57" s="21">
        <f t="shared" si="65"/>
        <v>0</v>
      </c>
      <c r="M57" s="21">
        <f t="shared" si="65"/>
        <v>150000</v>
      </c>
      <c r="N57" s="21">
        <f t="shared" si="65"/>
        <v>0</v>
      </c>
      <c r="O57" s="21">
        <f t="shared" si="65"/>
        <v>150000</v>
      </c>
      <c r="P57" s="21">
        <f t="shared" si="65"/>
        <v>0</v>
      </c>
      <c r="Q57" s="21">
        <f t="shared" si="65"/>
        <v>150000</v>
      </c>
      <c r="R57" s="21">
        <f aca="true" t="shared" si="66" ref="R57:W57">SUM(R58:R59)</f>
        <v>0</v>
      </c>
      <c r="S57" s="21">
        <f t="shared" si="66"/>
        <v>150000</v>
      </c>
      <c r="T57" s="21">
        <f t="shared" si="66"/>
        <v>0</v>
      </c>
      <c r="U57" s="21">
        <f t="shared" si="66"/>
        <v>150000</v>
      </c>
      <c r="V57" s="21">
        <f t="shared" si="66"/>
        <v>0</v>
      </c>
      <c r="W57" s="21">
        <f t="shared" si="66"/>
        <v>150000</v>
      </c>
      <c r="X57" s="21">
        <f aca="true" t="shared" si="67" ref="X57:AC57">SUM(X58:X59)</f>
        <v>0</v>
      </c>
      <c r="Y57" s="21">
        <f t="shared" si="67"/>
        <v>150000</v>
      </c>
      <c r="Z57" s="21">
        <f t="shared" si="67"/>
        <v>0</v>
      </c>
      <c r="AA57" s="21">
        <f t="shared" si="67"/>
        <v>150000</v>
      </c>
      <c r="AB57" s="21">
        <f t="shared" si="67"/>
        <v>0</v>
      </c>
      <c r="AC57" s="21">
        <f t="shared" si="67"/>
        <v>150000</v>
      </c>
      <c r="AD57" s="21">
        <f aca="true" t="shared" si="68" ref="AD57:AI57">SUM(AD58:AD59)</f>
        <v>0</v>
      </c>
      <c r="AE57" s="21">
        <f t="shared" si="68"/>
        <v>150000</v>
      </c>
      <c r="AF57" s="21">
        <f t="shared" si="68"/>
        <v>200000</v>
      </c>
      <c r="AG57" s="21">
        <f t="shared" si="68"/>
        <v>350000</v>
      </c>
      <c r="AH57" s="21">
        <f t="shared" si="68"/>
        <v>0</v>
      </c>
      <c r="AI57" s="21">
        <f t="shared" si="68"/>
        <v>350000</v>
      </c>
    </row>
    <row r="58" spans="1:35" s="5" customFormat="1" ht="21" customHeight="1">
      <c r="A58" s="15"/>
      <c r="B58" s="22"/>
      <c r="C58" s="24">
        <v>4170</v>
      </c>
      <c r="D58" s="11" t="s">
        <v>47</v>
      </c>
      <c r="E58" s="21">
        <v>20000</v>
      </c>
      <c r="F58" s="21"/>
      <c r="G58" s="21">
        <f>SUM(E58:F58)</f>
        <v>20000</v>
      </c>
      <c r="H58" s="21"/>
      <c r="I58" s="21">
        <f>SUM(G58:H58)</f>
        <v>20000</v>
      </c>
      <c r="J58" s="21"/>
      <c r="K58" s="21">
        <f>SUM(I58:J58)</f>
        <v>20000</v>
      </c>
      <c r="L58" s="21"/>
      <c r="M58" s="21">
        <f>SUM(K58:L58)</f>
        <v>20000</v>
      </c>
      <c r="N58" s="21"/>
      <c r="O58" s="21">
        <f>SUM(M58:N58)</f>
        <v>20000</v>
      </c>
      <c r="P58" s="21"/>
      <c r="Q58" s="21">
        <f>SUM(O58:P58)</f>
        <v>20000</v>
      </c>
      <c r="R58" s="21"/>
      <c r="S58" s="21">
        <f>SUM(Q58:R58)</f>
        <v>20000</v>
      </c>
      <c r="T58" s="21"/>
      <c r="U58" s="21">
        <f>SUM(S58:T58)</f>
        <v>20000</v>
      </c>
      <c r="V58" s="21"/>
      <c r="W58" s="21">
        <f>SUM(U58:V58)</f>
        <v>20000</v>
      </c>
      <c r="X58" s="21"/>
      <c r="Y58" s="21">
        <f>SUM(W58:X58)</f>
        <v>20000</v>
      </c>
      <c r="Z58" s="21"/>
      <c r="AA58" s="21">
        <f>SUM(Y58:Z58)</f>
        <v>20000</v>
      </c>
      <c r="AB58" s="21"/>
      <c r="AC58" s="21">
        <f>SUM(AA58:AB58)</f>
        <v>20000</v>
      </c>
      <c r="AD58" s="21"/>
      <c r="AE58" s="21">
        <f>SUM(AC58:AD58)</f>
        <v>20000</v>
      </c>
      <c r="AF58" s="21"/>
      <c r="AG58" s="21">
        <f>SUM(AE58:AF58)</f>
        <v>20000</v>
      </c>
      <c r="AH58" s="21"/>
      <c r="AI58" s="21">
        <f>SUM(AG58:AH58)</f>
        <v>20000</v>
      </c>
    </row>
    <row r="59" spans="1:35" s="5" customFormat="1" ht="21" customHeight="1">
      <c r="A59" s="15"/>
      <c r="B59" s="22"/>
      <c r="C59" s="15">
        <v>4300</v>
      </c>
      <c r="D59" s="11" t="s">
        <v>38</v>
      </c>
      <c r="E59" s="21">
        <v>130000</v>
      </c>
      <c r="F59" s="21"/>
      <c r="G59" s="21">
        <f>SUM(E59:F59)</f>
        <v>130000</v>
      </c>
      <c r="H59" s="21"/>
      <c r="I59" s="21">
        <f>SUM(G59:H59)</f>
        <v>130000</v>
      </c>
      <c r="J59" s="21"/>
      <c r="K59" s="21">
        <f>SUM(I59:J59)</f>
        <v>130000</v>
      </c>
      <c r="L59" s="21"/>
      <c r="M59" s="21">
        <f>SUM(K59:L59)</f>
        <v>130000</v>
      </c>
      <c r="N59" s="21"/>
      <c r="O59" s="21">
        <f>SUM(M59:N59)</f>
        <v>130000</v>
      </c>
      <c r="P59" s="21"/>
      <c r="Q59" s="21">
        <f>SUM(O59:P59)</f>
        <v>130000</v>
      </c>
      <c r="R59" s="21"/>
      <c r="S59" s="21">
        <f>SUM(Q59:R59)</f>
        <v>130000</v>
      </c>
      <c r="T59" s="21"/>
      <c r="U59" s="21">
        <f>SUM(S59:T59)</f>
        <v>130000</v>
      </c>
      <c r="V59" s="21"/>
      <c r="W59" s="21">
        <f>SUM(U59:V59)</f>
        <v>130000</v>
      </c>
      <c r="X59" s="21"/>
      <c r="Y59" s="21">
        <f>SUM(W59:X59)</f>
        <v>130000</v>
      </c>
      <c r="Z59" s="21"/>
      <c r="AA59" s="21">
        <f>SUM(Y59:Z59)</f>
        <v>130000</v>
      </c>
      <c r="AB59" s="21"/>
      <c r="AC59" s="21">
        <f>SUM(AA59:AB59)</f>
        <v>130000</v>
      </c>
      <c r="AD59" s="21"/>
      <c r="AE59" s="21">
        <f>SUM(AC59:AD59)</f>
        <v>130000</v>
      </c>
      <c r="AF59" s="21">
        <v>200000</v>
      </c>
      <c r="AG59" s="21">
        <f>SUM(AE59:AF59)</f>
        <v>330000</v>
      </c>
      <c r="AH59" s="21"/>
      <c r="AI59" s="21">
        <f>SUM(AG59:AH59)</f>
        <v>330000</v>
      </c>
    </row>
    <row r="60" spans="1:35" s="5" customFormat="1" ht="21" customHeight="1">
      <c r="A60" s="15"/>
      <c r="B60" s="22">
        <v>71035</v>
      </c>
      <c r="C60" s="15"/>
      <c r="D60" s="11" t="s">
        <v>57</v>
      </c>
      <c r="E60" s="21">
        <f aca="true" t="shared" si="69" ref="E60:Q60">SUM(E61:E64)</f>
        <v>140200</v>
      </c>
      <c r="F60" s="21">
        <f t="shared" si="69"/>
        <v>0</v>
      </c>
      <c r="G60" s="21">
        <f t="shared" si="69"/>
        <v>140200</v>
      </c>
      <c r="H60" s="21">
        <f t="shared" si="69"/>
        <v>0</v>
      </c>
      <c r="I60" s="21">
        <f t="shared" si="69"/>
        <v>140200</v>
      </c>
      <c r="J60" s="21">
        <f t="shared" si="69"/>
        <v>0</v>
      </c>
      <c r="K60" s="21">
        <f t="shared" si="69"/>
        <v>140200</v>
      </c>
      <c r="L60" s="21">
        <f t="shared" si="69"/>
        <v>0</v>
      </c>
      <c r="M60" s="21">
        <f t="shared" si="69"/>
        <v>140200</v>
      </c>
      <c r="N60" s="21">
        <f t="shared" si="69"/>
        <v>0</v>
      </c>
      <c r="O60" s="21">
        <f t="shared" si="69"/>
        <v>140200</v>
      </c>
      <c r="P60" s="21">
        <f t="shared" si="69"/>
        <v>0</v>
      </c>
      <c r="Q60" s="21">
        <f t="shared" si="69"/>
        <v>140200</v>
      </c>
      <c r="R60" s="21">
        <f aca="true" t="shared" si="70" ref="R60:W60">SUM(R61:R64)</f>
        <v>0</v>
      </c>
      <c r="S60" s="21">
        <f t="shared" si="70"/>
        <v>140200</v>
      </c>
      <c r="T60" s="21">
        <f t="shared" si="70"/>
        <v>0</v>
      </c>
      <c r="U60" s="21">
        <f t="shared" si="70"/>
        <v>140200</v>
      </c>
      <c r="V60" s="21">
        <f t="shared" si="70"/>
        <v>0</v>
      </c>
      <c r="W60" s="21">
        <f t="shared" si="70"/>
        <v>140200</v>
      </c>
      <c r="X60" s="21">
        <f aca="true" t="shared" si="71" ref="X60:AC60">SUM(X61:X64)</f>
        <v>0</v>
      </c>
      <c r="Y60" s="21">
        <f t="shared" si="71"/>
        <v>140200</v>
      </c>
      <c r="Z60" s="21">
        <f t="shared" si="71"/>
        <v>0</v>
      </c>
      <c r="AA60" s="21">
        <f t="shared" si="71"/>
        <v>140200</v>
      </c>
      <c r="AB60" s="21">
        <f t="shared" si="71"/>
        <v>0</v>
      </c>
      <c r="AC60" s="21">
        <f t="shared" si="71"/>
        <v>140200</v>
      </c>
      <c r="AD60" s="21">
        <f aca="true" t="shared" si="72" ref="AD60:AI60">SUM(AD61:AD64)</f>
        <v>0</v>
      </c>
      <c r="AE60" s="21">
        <f t="shared" si="72"/>
        <v>140200</v>
      </c>
      <c r="AF60" s="21">
        <f t="shared" si="72"/>
        <v>0</v>
      </c>
      <c r="AG60" s="21">
        <f t="shared" si="72"/>
        <v>140200</v>
      </c>
      <c r="AH60" s="21">
        <f t="shared" si="72"/>
        <v>0</v>
      </c>
      <c r="AI60" s="21">
        <f t="shared" si="72"/>
        <v>140200</v>
      </c>
    </row>
    <row r="61" spans="1:35" s="5" customFormat="1" ht="21" customHeight="1">
      <c r="A61" s="15"/>
      <c r="B61" s="22"/>
      <c r="C61" s="15">
        <v>4260</v>
      </c>
      <c r="D61" s="11" t="s">
        <v>48</v>
      </c>
      <c r="E61" s="21">
        <v>1200</v>
      </c>
      <c r="F61" s="21"/>
      <c r="G61" s="21">
        <f>SUM(E61:F61)</f>
        <v>1200</v>
      </c>
      <c r="H61" s="21"/>
      <c r="I61" s="21">
        <f>SUM(G61:H61)</f>
        <v>1200</v>
      </c>
      <c r="J61" s="21"/>
      <c r="K61" s="21">
        <f>SUM(I61:J61)</f>
        <v>1200</v>
      </c>
      <c r="L61" s="21"/>
      <c r="M61" s="21">
        <f>SUM(K61:L61)</f>
        <v>1200</v>
      </c>
      <c r="N61" s="21"/>
      <c r="O61" s="21">
        <f>SUM(M61:N61)</f>
        <v>1200</v>
      </c>
      <c r="P61" s="21"/>
      <c r="Q61" s="21">
        <f>SUM(O61:P61)</f>
        <v>1200</v>
      </c>
      <c r="R61" s="21"/>
      <c r="S61" s="21">
        <f>SUM(Q61:R61)</f>
        <v>1200</v>
      </c>
      <c r="T61" s="21"/>
      <c r="U61" s="21">
        <f>SUM(S61:T61)</f>
        <v>1200</v>
      </c>
      <c r="V61" s="21"/>
      <c r="W61" s="21">
        <f>SUM(U61:V61)</f>
        <v>1200</v>
      </c>
      <c r="X61" s="21"/>
      <c r="Y61" s="21">
        <f>SUM(W61:X61)</f>
        <v>1200</v>
      </c>
      <c r="Z61" s="21"/>
      <c r="AA61" s="21">
        <f>SUM(Y61:Z61)</f>
        <v>1200</v>
      </c>
      <c r="AB61" s="21"/>
      <c r="AC61" s="21">
        <f>SUM(AA61:AB61)</f>
        <v>1200</v>
      </c>
      <c r="AD61" s="21"/>
      <c r="AE61" s="21">
        <f>SUM(AC61:AD61)</f>
        <v>1200</v>
      </c>
      <c r="AF61" s="21"/>
      <c r="AG61" s="21">
        <f>SUM(AE61:AF61)</f>
        <v>1200</v>
      </c>
      <c r="AH61" s="21"/>
      <c r="AI61" s="21">
        <f>SUM(AG61:AH61)</f>
        <v>1200</v>
      </c>
    </row>
    <row r="62" spans="1:35" s="5" customFormat="1" ht="21" customHeight="1">
      <c r="A62" s="15"/>
      <c r="B62" s="22"/>
      <c r="C62" s="15">
        <v>4270</v>
      </c>
      <c r="D62" s="11" t="s">
        <v>44</v>
      </c>
      <c r="E62" s="21">
        <v>100000</v>
      </c>
      <c r="F62" s="21"/>
      <c r="G62" s="21">
        <f>SUM(E62:F62)</f>
        <v>100000</v>
      </c>
      <c r="H62" s="21"/>
      <c r="I62" s="21">
        <f>SUM(G62:H62)</f>
        <v>100000</v>
      </c>
      <c r="J62" s="21"/>
      <c r="K62" s="21">
        <f>SUM(I62:J62)</f>
        <v>100000</v>
      </c>
      <c r="L62" s="21"/>
      <c r="M62" s="21">
        <f>SUM(K62:L62)</f>
        <v>100000</v>
      </c>
      <c r="N62" s="21"/>
      <c r="O62" s="21">
        <f>SUM(M62:N62)</f>
        <v>100000</v>
      </c>
      <c r="P62" s="21"/>
      <c r="Q62" s="21">
        <f>SUM(O62:P62)</f>
        <v>100000</v>
      </c>
      <c r="R62" s="21"/>
      <c r="S62" s="21">
        <f>SUM(Q62:R62)</f>
        <v>100000</v>
      </c>
      <c r="T62" s="21"/>
      <c r="U62" s="21">
        <f>SUM(S62:T62)</f>
        <v>100000</v>
      </c>
      <c r="V62" s="21"/>
      <c r="W62" s="21">
        <f>SUM(U62:V62)</f>
        <v>100000</v>
      </c>
      <c r="X62" s="21"/>
      <c r="Y62" s="21">
        <f>SUM(W62:X62)</f>
        <v>100000</v>
      </c>
      <c r="Z62" s="21"/>
      <c r="AA62" s="21">
        <f>SUM(Y62:Z62)</f>
        <v>100000</v>
      </c>
      <c r="AB62" s="21"/>
      <c r="AC62" s="21">
        <f>SUM(AA62:AB62)</f>
        <v>100000</v>
      </c>
      <c r="AD62" s="21"/>
      <c r="AE62" s="21">
        <f>SUM(AC62:AD62)</f>
        <v>100000</v>
      </c>
      <c r="AF62" s="21"/>
      <c r="AG62" s="21">
        <f>SUM(AE62:AF62)</f>
        <v>100000</v>
      </c>
      <c r="AH62" s="21"/>
      <c r="AI62" s="21">
        <f>SUM(AG62:AH62)</f>
        <v>100000</v>
      </c>
    </row>
    <row r="63" spans="1:35" s="5" customFormat="1" ht="21" customHeight="1">
      <c r="A63" s="15"/>
      <c r="B63" s="22"/>
      <c r="C63" s="15">
        <v>4300</v>
      </c>
      <c r="D63" s="11" t="s">
        <v>38</v>
      </c>
      <c r="E63" s="21">
        <v>19000</v>
      </c>
      <c r="F63" s="21"/>
      <c r="G63" s="21">
        <f>SUM(E63:F63)</f>
        <v>19000</v>
      </c>
      <c r="H63" s="21"/>
      <c r="I63" s="21">
        <f>SUM(G63:H63)</f>
        <v>19000</v>
      </c>
      <c r="J63" s="21"/>
      <c r="K63" s="21">
        <f>SUM(I63:J63)</f>
        <v>19000</v>
      </c>
      <c r="L63" s="21"/>
      <c r="M63" s="21">
        <f>SUM(K63:L63)</f>
        <v>19000</v>
      </c>
      <c r="N63" s="21"/>
      <c r="O63" s="21">
        <f>SUM(M63:N63)</f>
        <v>19000</v>
      </c>
      <c r="P63" s="21"/>
      <c r="Q63" s="21">
        <f>SUM(O63:P63)</f>
        <v>19000</v>
      </c>
      <c r="R63" s="21"/>
      <c r="S63" s="21">
        <f>SUM(Q63:R63)</f>
        <v>19000</v>
      </c>
      <c r="T63" s="21"/>
      <c r="U63" s="21">
        <f>SUM(S63:T63)</f>
        <v>19000</v>
      </c>
      <c r="V63" s="21"/>
      <c r="W63" s="21">
        <f>SUM(U63:V63)</f>
        <v>19000</v>
      </c>
      <c r="X63" s="21"/>
      <c r="Y63" s="21">
        <f>SUM(W63:X63)</f>
        <v>19000</v>
      </c>
      <c r="Z63" s="21"/>
      <c r="AA63" s="21">
        <f>SUM(Y63:Z63)</f>
        <v>19000</v>
      </c>
      <c r="AB63" s="21"/>
      <c r="AC63" s="21">
        <f>SUM(AA63:AB63)</f>
        <v>19000</v>
      </c>
      <c r="AD63" s="21"/>
      <c r="AE63" s="21">
        <f>SUM(AC63:AD63)</f>
        <v>19000</v>
      </c>
      <c r="AF63" s="21"/>
      <c r="AG63" s="21">
        <f>SUM(AE63:AF63)</f>
        <v>19000</v>
      </c>
      <c r="AH63" s="21"/>
      <c r="AI63" s="21">
        <f>SUM(AG63:AH63)</f>
        <v>19000</v>
      </c>
    </row>
    <row r="64" spans="1:35" s="5" customFormat="1" ht="24">
      <c r="A64" s="15"/>
      <c r="B64" s="22"/>
      <c r="C64" s="15">
        <v>6050</v>
      </c>
      <c r="D64" s="11" t="s">
        <v>45</v>
      </c>
      <c r="E64" s="21">
        <v>20000</v>
      </c>
      <c r="F64" s="21"/>
      <c r="G64" s="21">
        <f>SUM(E64:F64)</f>
        <v>20000</v>
      </c>
      <c r="H64" s="21"/>
      <c r="I64" s="21">
        <f>SUM(G64:H64)</f>
        <v>20000</v>
      </c>
      <c r="J64" s="21"/>
      <c r="K64" s="21">
        <f>SUM(I64:J64)</f>
        <v>20000</v>
      </c>
      <c r="L64" s="21"/>
      <c r="M64" s="21">
        <f>SUM(K64:L64)</f>
        <v>20000</v>
      </c>
      <c r="N64" s="21"/>
      <c r="O64" s="21">
        <f>SUM(M64:N64)</f>
        <v>20000</v>
      </c>
      <c r="P64" s="21"/>
      <c r="Q64" s="21">
        <f>SUM(O64:P64)</f>
        <v>20000</v>
      </c>
      <c r="R64" s="21"/>
      <c r="S64" s="21">
        <f>SUM(Q64:R64)</f>
        <v>20000</v>
      </c>
      <c r="T64" s="21"/>
      <c r="U64" s="21">
        <f>SUM(S64:T64)</f>
        <v>20000</v>
      </c>
      <c r="V64" s="21"/>
      <c r="W64" s="21">
        <f>SUM(U64:V64)</f>
        <v>20000</v>
      </c>
      <c r="X64" s="21"/>
      <c r="Y64" s="21">
        <f>SUM(W64:X64)</f>
        <v>20000</v>
      </c>
      <c r="Z64" s="21"/>
      <c r="AA64" s="21">
        <f>SUM(Y64:Z64)</f>
        <v>20000</v>
      </c>
      <c r="AB64" s="21"/>
      <c r="AC64" s="21">
        <f>SUM(AA64:AB64)</f>
        <v>20000</v>
      </c>
      <c r="AD64" s="21"/>
      <c r="AE64" s="21">
        <f>SUM(AC64:AD64)</f>
        <v>20000</v>
      </c>
      <c r="AF64" s="21"/>
      <c r="AG64" s="21">
        <f>SUM(AE64:AF64)</f>
        <v>20000</v>
      </c>
      <c r="AH64" s="21"/>
      <c r="AI64" s="21">
        <f>SUM(AG64:AH64)</f>
        <v>20000</v>
      </c>
    </row>
    <row r="65" spans="1:35" s="1" customFormat="1" ht="21.75" customHeight="1">
      <c r="A65" s="7" t="s">
        <v>68</v>
      </c>
      <c r="B65" s="8"/>
      <c r="C65" s="9"/>
      <c r="D65" s="10" t="s">
        <v>69</v>
      </c>
      <c r="E65" s="30">
        <f aca="true" t="shared" si="73" ref="E65:AI65">SUM(E66)</f>
        <v>900004</v>
      </c>
      <c r="F65" s="30">
        <f t="shared" si="73"/>
        <v>0</v>
      </c>
      <c r="G65" s="30">
        <f t="shared" si="73"/>
        <v>900004</v>
      </c>
      <c r="H65" s="30">
        <f t="shared" si="73"/>
        <v>0</v>
      </c>
      <c r="I65" s="30">
        <f t="shared" si="73"/>
        <v>900004</v>
      </c>
      <c r="J65" s="30">
        <f t="shared" si="73"/>
        <v>0</v>
      </c>
      <c r="K65" s="30">
        <f t="shared" si="73"/>
        <v>900004</v>
      </c>
      <c r="L65" s="30">
        <f t="shared" si="73"/>
        <v>0</v>
      </c>
      <c r="M65" s="30">
        <f t="shared" si="73"/>
        <v>900004</v>
      </c>
      <c r="N65" s="30">
        <f t="shared" si="73"/>
        <v>0</v>
      </c>
      <c r="O65" s="30">
        <f t="shared" si="73"/>
        <v>900004</v>
      </c>
      <c r="P65" s="30">
        <f t="shared" si="73"/>
        <v>0</v>
      </c>
      <c r="Q65" s="30">
        <f t="shared" si="73"/>
        <v>900004</v>
      </c>
      <c r="R65" s="30">
        <f t="shared" si="73"/>
        <v>0</v>
      </c>
      <c r="S65" s="30">
        <f t="shared" si="73"/>
        <v>900004</v>
      </c>
      <c r="T65" s="30">
        <f t="shared" si="73"/>
        <v>0</v>
      </c>
      <c r="U65" s="30">
        <f t="shared" si="73"/>
        <v>900004</v>
      </c>
      <c r="V65" s="30">
        <f t="shared" si="73"/>
        <v>0</v>
      </c>
      <c r="W65" s="30">
        <f t="shared" si="73"/>
        <v>900004</v>
      </c>
      <c r="X65" s="30">
        <f t="shared" si="73"/>
        <v>0</v>
      </c>
      <c r="Y65" s="30">
        <f t="shared" si="73"/>
        <v>900004</v>
      </c>
      <c r="Z65" s="30">
        <f t="shared" si="73"/>
        <v>0</v>
      </c>
      <c r="AA65" s="30">
        <f t="shared" si="73"/>
        <v>900004</v>
      </c>
      <c r="AB65" s="30">
        <f t="shared" si="73"/>
        <v>0</v>
      </c>
      <c r="AC65" s="30">
        <f t="shared" si="73"/>
        <v>900004</v>
      </c>
      <c r="AD65" s="30">
        <f t="shared" si="73"/>
        <v>0</v>
      </c>
      <c r="AE65" s="30">
        <f t="shared" si="73"/>
        <v>900004</v>
      </c>
      <c r="AF65" s="30">
        <f t="shared" si="73"/>
        <v>0</v>
      </c>
      <c r="AG65" s="30">
        <f t="shared" si="73"/>
        <v>900004</v>
      </c>
      <c r="AH65" s="30">
        <f t="shared" si="73"/>
        <v>0</v>
      </c>
      <c r="AI65" s="30">
        <f t="shared" si="73"/>
        <v>900004</v>
      </c>
    </row>
    <row r="66" spans="1:35" s="5" customFormat="1" ht="36">
      <c r="A66" s="15"/>
      <c r="B66" s="22" t="s">
        <v>70</v>
      </c>
      <c r="C66" s="24"/>
      <c r="D66" s="11" t="s">
        <v>71</v>
      </c>
      <c r="E66" s="21">
        <f aca="true" t="shared" si="74" ref="E66:AI66">SUM(E67:E67)</f>
        <v>900004</v>
      </c>
      <c r="F66" s="21">
        <f t="shared" si="74"/>
        <v>0</v>
      </c>
      <c r="G66" s="21">
        <f t="shared" si="74"/>
        <v>900004</v>
      </c>
      <c r="H66" s="21">
        <f t="shared" si="74"/>
        <v>0</v>
      </c>
      <c r="I66" s="21">
        <f t="shared" si="74"/>
        <v>900004</v>
      </c>
      <c r="J66" s="21">
        <f t="shared" si="74"/>
        <v>0</v>
      </c>
      <c r="K66" s="21">
        <f t="shared" si="74"/>
        <v>900004</v>
      </c>
      <c r="L66" s="21">
        <f t="shared" si="74"/>
        <v>0</v>
      </c>
      <c r="M66" s="21">
        <f t="shared" si="74"/>
        <v>900004</v>
      </c>
      <c r="N66" s="21">
        <f t="shared" si="74"/>
        <v>0</v>
      </c>
      <c r="O66" s="21">
        <f t="shared" si="74"/>
        <v>900004</v>
      </c>
      <c r="P66" s="21">
        <f t="shared" si="74"/>
        <v>0</v>
      </c>
      <c r="Q66" s="21">
        <f t="shared" si="74"/>
        <v>900004</v>
      </c>
      <c r="R66" s="21">
        <f t="shared" si="74"/>
        <v>0</v>
      </c>
      <c r="S66" s="21">
        <f t="shared" si="74"/>
        <v>900004</v>
      </c>
      <c r="T66" s="21">
        <f t="shared" si="74"/>
        <v>0</v>
      </c>
      <c r="U66" s="21">
        <f t="shared" si="74"/>
        <v>900004</v>
      </c>
      <c r="V66" s="21">
        <f t="shared" si="74"/>
        <v>0</v>
      </c>
      <c r="W66" s="21">
        <f t="shared" si="74"/>
        <v>900004</v>
      </c>
      <c r="X66" s="21">
        <f t="shared" si="74"/>
        <v>0</v>
      </c>
      <c r="Y66" s="21">
        <f t="shared" si="74"/>
        <v>900004</v>
      </c>
      <c r="Z66" s="21">
        <f t="shared" si="74"/>
        <v>0</v>
      </c>
      <c r="AA66" s="21">
        <f t="shared" si="74"/>
        <v>900004</v>
      </c>
      <c r="AB66" s="21">
        <f t="shared" si="74"/>
        <v>0</v>
      </c>
      <c r="AC66" s="21">
        <f t="shared" si="74"/>
        <v>900004</v>
      </c>
      <c r="AD66" s="21">
        <f t="shared" si="74"/>
        <v>0</v>
      </c>
      <c r="AE66" s="21">
        <f t="shared" si="74"/>
        <v>900004</v>
      </c>
      <c r="AF66" s="21">
        <f t="shared" si="74"/>
        <v>0</v>
      </c>
      <c r="AG66" s="21">
        <f t="shared" si="74"/>
        <v>900004</v>
      </c>
      <c r="AH66" s="21">
        <f t="shared" si="74"/>
        <v>0</v>
      </c>
      <c r="AI66" s="21">
        <f t="shared" si="74"/>
        <v>900004</v>
      </c>
    </row>
    <row r="67" spans="1:35" s="43" customFormat="1" ht="48">
      <c r="A67" s="41"/>
      <c r="B67" s="42"/>
      <c r="C67" s="24">
        <v>8110</v>
      </c>
      <c r="D67" s="11" t="s">
        <v>72</v>
      </c>
      <c r="E67" s="21">
        <v>900004</v>
      </c>
      <c r="F67" s="21"/>
      <c r="G67" s="21">
        <f>SUM(E67:F67)</f>
        <v>900004</v>
      </c>
      <c r="H67" s="21"/>
      <c r="I67" s="21">
        <f>SUM(G67:H67)</f>
        <v>900004</v>
      </c>
      <c r="J67" s="21"/>
      <c r="K67" s="21">
        <f>SUM(I67:J67)</f>
        <v>900004</v>
      </c>
      <c r="L67" s="21"/>
      <c r="M67" s="21">
        <f>SUM(K67:L67)</f>
        <v>900004</v>
      </c>
      <c r="N67" s="21"/>
      <c r="O67" s="21">
        <f>SUM(M67:N67)</f>
        <v>900004</v>
      </c>
      <c r="P67" s="21"/>
      <c r="Q67" s="21">
        <f>SUM(O67:P67)</f>
        <v>900004</v>
      </c>
      <c r="R67" s="21"/>
      <c r="S67" s="21">
        <f>SUM(Q67:R67)</f>
        <v>900004</v>
      </c>
      <c r="T67" s="21"/>
      <c r="U67" s="21">
        <f>SUM(S67:T67)</f>
        <v>900004</v>
      </c>
      <c r="V67" s="21"/>
      <c r="W67" s="21">
        <f>SUM(U67:V67)</f>
        <v>900004</v>
      </c>
      <c r="X67" s="21"/>
      <c r="Y67" s="21">
        <f>SUM(W67:X67)</f>
        <v>900004</v>
      </c>
      <c r="Z67" s="21"/>
      <c r="AA67" s="21">
        <f>SUM(Y67:Z67)</f>
        <v>900004</v>
      </c>
      <c r="AB67" s="21"/>
      <c r="AC67" s="21">
        <f>SUM(AA67:AB67)</f>
        <v>900004</v>
      </c>
      <c r="AD67" s="21"/>
      <c r="AE67" s="21">
        <f>SUM(AC67:AD67)</f>
        <v>900004</v>
      </c>
      <c r="AF67" s="21"/>
      <c r="AG67" s="21">
        <f>SUM(AE67:AF67)</f>
        <v>900004</v>
      </c>
      <c r="AH67" s="21"/>
      <c r="AI67" s="21">
        <f>SUM(AG67:AH67)</f>
        <v>900004</v>
      </c>
    </row>
    <row r="68" spans="1:35" s="1" customFormat="1" ht="21" customHeight="1">
      <c r="A68" s="7" t="s">
        <v>11</v>
      </c>
      <c r="B68" s="8"/>
      <c r="C68" s="9"/>
      <c r="D68" s="10" t="s">
        <v>12</v>
      </c>
      <c r="E68" s="30">
        <f aca="true" t="shared" si="75" ref="E68:N68">SUM(E71)</f>
        <v>1614614</v>
      </c>
      <c r="F68" s="30">
        <f t="shared" si="75"/>
        <v>0</v>
      </c>
      <c r="G68" s="30">
        <f t="shared" si="75"/>
        <v>1614614</v>
      </c>
      <c r="H68" s="30">
        <f t="shared" si="75"/>
        <v>-47545</v>
      </c>
      <c r="I68" s="30">
        <f t="shared" si="75"/>
        <v>1567069</v>
      </c>
      <c r="J68" s="30">
        <f t="shared" si="75"/>
        <v>-933000</v>
      </c>
      <c r="K68" s="30">
        <f t="shared" si="75"/>
        <v>634069</v>
      </c>
      <c r="L68" s="30">
        <f t="shared" si="75"/>
        <v>0</v>
      </c>
      <c r="M68" s="30">
        <f t="shared" si="75"/>
        <v>634069</v>
      </c>
      <c r="N68" s="30">
        <f t="shared" si="75"/>
        <v>0</v>
      </c>
      <c r="O68" s="30">
        <f aca="true" t="shared" si="76" ref="O68:U68">SUM(O71,O69)</f>
        <v>634069</v>
      </c>
      <c r="P68" s="30">
        <f t="shared" si="76"/>
        <v>-47355</v>
      </c>
      <c r="Q68" s="30">
        <f t="shared" si="76"/>
        <v>586714</v>
      </c>
      <c r="R68" s="30">
        <f t="shared" si="76"/>
        <v>0</v>
      </c>
      <c r="S68" s="30">
        <f t="shared" si="76"/>
        <v>586714</v>
      </c>
      <c r="T68" s="30">
        <f t="shared" si="76"/>
        <v>-40000</v>
      </c>
      <c r="U68" s="30">
        <f t="shared" si="76"/>
        <v>546714</v>
      </c>
      <c r="V68" s="30">
        <f aca="true" t="shared" si="77" ref="V68:AA68">SUM(V71,V69)</f>
        <v>0</v>
      </c>
      <c r="W68" s="30">
        <f t="shared" si="77"/>
        <v>546714</v>
      </c>
      <c r="X68" s="30">
        <f t="shared" si="77"/>
        <v>0</v>
      </c>
      <c r="Y68" s="30">
        <f t="shared" si="77"/>
        <v>546714</v>
      </c>
      <c r="Z68" s="30">
        <f t="shared" si="77"/>
        <v>-20000</v>
      </c>
      <c r="AA68" s="30">
        <f t="shared" si="77"/>
        <v>526714</v>
      </c>
      <c r="AB68" s="30">
        <f aca="true" t="shared" si="78" ref="AB68:AG68">SUM(AB71,AB69)</f>
        <v>121000</v>
      </c>
      <c r="AC68" s="30">
        <f t="shared" si="78"/>
        <v>647714</v>
      </c>
      <c r="AD68" s="30">
        <f t="shared" si="78"/>
        <v>-76000</v>
      </c>
      <c r="AE68" s="30">
        <f t="shared" si="78"/>
        <v>571714</v>
      </c>
      <c r="AF68" s="30">
        <f t="shared" si="78"/>
        <v>0</v>
      </c>
      <c r="AG68" s="30">
        <f t="shared" si="78"/>
        <v>571714</v>
      </c>
      <c r="AH68" s="30">
        <f>SUM(AH71,AH69)</f>
        <v>-4000</v>
      </c>
      <c r="AI68" s="30">
        <f>SUM(AI71,AI69)</f>
        <v>567714</v>
      </c>
    </row>
    <row r="69" spans="1:35" s="25" customFormat="1" ht="26.25" customHeight="1">
      <c r="A69" s="32"/>
      <c r="B69" s="59">
        <v>75807</v>
      </c>
      <c r="C69" s="60"/>
      <c r="D69" s="35" t="s">
        <v>192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>
        <f aca="true" t="shared" si="79" ref="O69:U69">SUM(O70)</f>
        <v>0</v>
      </c>
      <c r="P69" s="61">
        <f t="shared" si="79"/>
        <v>88</v>
      </c>
      <c r="Q69" s="61">
        <f t="shared" si="79"/>
        <v>88</v>
      </c>
      <c r="R69" s="61">
        <f t="shared" si="79"/>
        <v>0</v>
      </c>
      <c r="S69" s="61">
        <f t="shared" si="79"/>
        <v>88</v>
      </c>
      <c r="T69" s="61">
        <f t="shared" si="79"/>
        <v>0</v>
      </c>
      <c r="U69" s="61">
        <f t="shared" si="79"/>
        <v>88</v>
      </c>
      <c r="V69" s="61">
        <f aca="true" t="shared" si="80" ref="V69:AA69">SUM(V70)</f>
        <v>0</v>
      </c>
      <c r="W69" s="61">
        <f t="shared" si="80"/>
        <v>88</v>
      </c>
      <c r="X69" s="61">
        <f t="shared" si="80"/>
        <v>0</v>
      </c>
      <c r="Y69" s="61">
        <f t="shared" si="80"/>
        <v>88</v>
      </c>
      <c r="Z69" s="61">
        <f t="shared" si="80"/>
        <v>0</v>
      </c>
      <c r="AA69" s="61">
        <f t="shared" si="80"/>
        <v>88</v>
      </c>
      <c r="AB69" s="61">
        <f aca="true" t="shared" si="81" ref="AB69:AI69">SUM(AB70)</f>
        <v>0</v>
      </c>
      <c r="AC69" s="61">
        <f t="shared" si="81"/>
        <v>88</v>
      </c>
      <c r="AD69" s="61">
        <f t="shared" si="81"/>
        <v>0</v>
      </c>
      <c r="AE69" s="61">
        <f t="shared" si="81"/>
        <v>88</v>
      </c>
      <c r="AF69" s="61">
        <f t="shared" si="81"/>
        <v>0</v>
      </c>
      <c r="AG69" s="61">
        <f t="shared" si="81"/>
        <v>88</v>
      </c>
      <c r="AH69" s="61">
        <f t="shared" si="81"/>
        <v>0</v>
      </c>
      <c r="AI69" s="61">
        <f t="shared" si="81"/>
        <v>88</v>
      </c>
    </row>
    <row r="70" spans="1:35" s="25" customFormat="1" ht="21" customHeight="1">
      <c r="A70" s="32"/>
      <c r="B70" s="59"/>
      <c r="C70" s="60">
        <v>4560</v>
      </c>
      <c r="D70" s="35" t="s">
        <v>193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>
        <v>0</v>
      </c>
      <c r="P70" s="61">
        <v>88</v>
      </c>
      <c r="Q70" s="61">
        <f>SUM(O70:P70)</f>
        <v>88</v>
      </c>
      <c r="R70" s="61"/>
      <c r="S70" s="61">
        <f>SUM(Q70:R70)</f>
        <v>88</v>
      </c>
      <c r="T70" s="61"/>
      <c r="U70" s="61">
        <f>SUM(S70:T70)</f>
        <v>88</v>
      </c>
      <c r="V70" s="61"/>
      <c r="W70" s="61">
        <f>SUM(U70:V70)</f>
        <v>88</v>
      </c>
      <c r="X70" s="61"/>
      <c r="Y70" s="61">
        <f>SUM(W70:X70)</f>
        <v>88</v>
      </c>
      <c r="Z70" s="61"/>
      <c r="AA70" s="61">
        <f>SUM(Y70:Z70)</f>
        <v>88</v>
      </c>
      <c r="AB70" s="61"/>
      <c r="AC70" s="61">
        <f>SUM(AA70:AB70)</f>
        <v>88</v>
      </c>
      <c r="AD70" s="61"/>
      <c r="AE70" s="61">
        <f>SUM(AC70:AD70)</f>
        <v>88</v>
      </c>
      <c r="AF70" s="61"/>
      <c r="AG70" s="61">
        <f>SUM(AE70:AF70)</f>
        <v>88</v>
      </c>
      <c r="AH70" s="61"/>
      <c r="AI70" s="61">
        <f>SUM(AG70:AH70)</f>
        <v>88</v>
      </c>
    </row>
    <row r="71" spans="1:35" s="5" customFormat="1" ht="21" customHeight="1">
      <c r="A71" s="15"/>
      <c r="B71" s="22" t="s">
        <v>73</v>
      </c>
      <c r="C71" s="24"/>
      <c r="D71" s="11" t="s">
        <v>74</v>
      </c>
      <c r="E71" s="21">
        <f aca="true" t="shared" si="82" ref="E71:Q71">SUM(E72:E73)</f>
        <v>1614614</v>
      </c>
      <c r="F71" s="21">
        <f t="shared" si="82"/>
        <v>0</v>
      </c>
      <c r="G71" s="21">
        <f t="shared" si="82"/>
        <v>1614614</v>
      </c>
      <c r="H71" s="21">
        <f t="shared" si="82"/>
        <v>-47545</v>
      </c>
      <c r="I71" s="21">
        <f t="shared" si="82"/>
        <v>1567069</v>
      </c>
      <c r="J71" s="21">
        <f t="shared" si="82"/>
        <v>-933000</v>
      </c>
      <c r="K71" s="21">
        <f t="shared" si="82"/>
        <v>634069</v>
      </c>
      <c r="L71" s="21">
        <f t="shared" si="82"/>
        <v>0</v>
      </c>
      <c r="M71" s="21">
        <f t="shared" si="82"/>
        <v>634069</v>
      </c>
      <c r="N71" s="21">
        <f t="shared" si="82"/>
        <v>0</v>
      </c>
      <c r="O71" s="21">
        <f t="shared" si="82"/>
        <v>634069</v>
      </c>
      <c r="P71" s="21">
        <f t="shared" si="82"/>
        <v>-47443</v>
      </c>
      <c r="Q71" s="21">
        <f t="shared" si="82"/>
        <v>586626</v>
      </c>
      <c r="R71" s="21">
        <f aca="true" t="shared" si="83" ref="R71:W71">SUM(R72:R73)</f>
        <v>0</v>
      </c>
      <c r="S71" s="21">
        <f t="shared" si="83"/>
        <v>586626</v>
      </c>
      <c r="T71" s="21">
        <f t="shared" si="83"/>
        <v>-40000</v>
      </c>
      <c r="U71" s="21">
        <f t="shared" si="83"/>
        <v>546626</v>
      </c>
      <c r="V71" s="21">
        <f t="shared" si="83"/>
        <v>0</v>
      </c>
      <c r="W71" s="21">
        <f t="shared" si="83"/>
        <v>546626</v>
      </c>
      <c r="X71" s="21">
        <f aca="true" t="shared" si="84" ref="X71:AC71">SUM(X72:X73)</f>
        <v>0</v>
      </c>
      <c r="Y71" s="21">
        <f t="shared" si="84"/>
        <v>546626</v>
      </c>
      <c r="Z71" s="21">
        <f t="shared" si="84"/>
        <v>-20000</v>
      </c>
      <c r="AA71" s="21">
        <f t="shared" si="84"/>
        <v>526626</v>
      </c>
      <c r="AB71" s="21">
        <f t="shared" si="84"/>
        <v>121000</v>
      </c>
      <c r="AC71" s="21">
        <f t="shared" si="84"/>
        <v>647626</v>
      </c>
      <c r="AD71" s="21">
        <f aca="true" t="shared" si="85" ref="AD71:AI71">SUM(AD72:AD73)</f>
        <v>-76000</v>
      </c>
      <c r="AE71" s="21">
        <f t="shared" si="85"/>
        <v>571626</v>
      </c>
      <c r="AF71" s="21">
        <f t="shared" si="85"/>
        <v>0</v>
      </c>
      <c r="AG71" s="21">
        <f t="shared" si="85"/>
        <v>571626</v>
      </c>
      <c r="AH71" s="21">
        <f t="shared" si="85"/>
        <v>-4000</v>
      </c>
      <c r="AI71" s="21">
        <f t="shared" si="85"/>
        <v>567626</v>
      </c>
    </row>
    <row r="72" spans="1:35" s="5" customFormat="1" ht="21" customHeight="1">
      <c r="A72" s="15"/>
      <c r="B72" s="39"/>
      <c r="C72" s="24">
        <v>4810</v>
      </c>
      <c r="D72" s="11" t="s">
        <v>75</v>
      </c>
      <c r="E72" s="21">
        <v>1398614</v>
      </c>
      <c r="F72" s="21"/>
      <c r="G72" s="21">
        <f>SUM(E72:F72)</f>
        <v>1398614</v>
      </c>
      <c r="H72" s="21">
        <v>-47545</v>
      </c>
      <c r="I72" s="21">
        <f>SUM(G72:H72)</f>
        <v>1351069</v>
      </c>
      <c r="J72" s="21">
        <v>-833000</v>
      </c>
      <c r="K72" s="21">
        <f>SUM(I72:J72)</f>
        <v>518069</v>
      </c>
      <c r="L72" s="21"/>
      <c r="M72" s="21">
        <f>SUM(K72:L72)</f>
        <v>518069</v>
      </c>
      <c r="N72" s="21"/>
      <c r="O72" s="21">
        <f>SUM(M72:N72)</f>
        <v>518069</v>
      </c>
      <c r="P72" s="21">
        <v>-47443</v>
      </c>
      <c r="Q72" s="21">
        <f>SUM(O72:P72)</f>
        <v>470626</v>
      </c>
      <c r="R72" s="21"/>
      <c r="S72" s="21">
        <f>SUM(Q72:R72)</f>
        <v>470626</v>
      </c>
      <c r="T72" s="21">
        <v>-40000</v>
      </c>
      <c r="U72" s="21">
        <f>SUM(S72:T72)</f>
        <v>430626</v>
      </c>
      <c r="V72" s="21"/>
      <c r="W72" s="21">
        <f>SUM(U72:V72)</f>
        <v>430626</v>
      </c>
      <c r="X72" s="21"/>
      <c r="Y72" s="21">
        <f>SUM(W72:X72)</f>
        <v>430626</v>
      </c>
      <c r="Z72" s="21">
        <v>-20000</v>
      </c>
      <c r="AA72" s="21">
        <f>SUM(Y72:Z72)</f>
        <v>410626</v>
      </c>
      <c r="AB72" s="21">
        <v>121000</v>
      </c>
      <c r="AC72" s="21">
        <f>SUM(AA72:AB72)</f>
        <v>531626</v>
      </c>
      <c r="AD72" s="21">
        <v>-76000</v>
      </c>
      <c r="AE72" s="21">
        <f>SUM(AC72:AD72)</f>
        <v>455626</v>
      </c>
      <c r="AF72" s="21"/>
      <c r="AG72" s="21">
        <f>SUM(AE72:AF72)</f>
        <v>455626</v>
      </c>
      <c r="AH72" s="21">
        <v>-4000</v>
      </c>
      <c r="AI72" s="21">
        <f>SUM(AG72:AH72)</f>
        <v>451626</v>
      </c>
    </row>
    <row r="73" spans="1:35" s="5" customFormat="1" ht="24">
      <c r="A73" s="15"/>
      <c r="B73" s="39"/>
      <c r="C73" s="24">
        <v>6800</v>
      </c>
      <c r="D73" s="11" t="s">
        <v>76</v>
      </c>
      <c r="E73" s="21">
        <v>216000</v>
      </c>
      <c r="F73" s="21"/>
      <c r="G73" s="21">
        <f>SUM(E73:F73)</f>
        <v>216000</v>
      </c>
      <c r="H73" s="21"/>
      <c r="I73" s="21">
        <f>SUM(G73:H73)</f>
        <v>216000</v>
      </c>
      <c r="J73" s="21">
        <v>-100000</v>
      </c>
      <c r="K73" s="21">
        <f>SUM(I73:J73)</f>
        <v>116000</v>
      </c>
      <c r="L73" s="21"/>
      <c r="M73" s="21">
        <f>SUM(K73:L73)</f>
        <v>116000</v>
      </c>
      <c r="N73" s="21"/>
      <c r="O73" s="21">
        <f>SUM(M73:N73)</f>
        <v>116000</v>
      </c>
      <c r="P73" s="21"/>
      <c r="Q73" s="21">
        <f>SUM(O73:P73)</f>
        <v>116000</v>
      </c>
      <c r="R73" s="21"/>
      <c r="S73" s="21">
        <f>SUM(Q73:R73)</f>
        <v>116000</v>
      </c>
      <c r="T73" s="21"/>
      <c r="U73" s="21">
        <f>SUM(S73:T73)</f>
        <v>116000</v>
      </c>
      <c r="V73" s="21"/>
      <c r="W73" s="21">
        <f>SUM(U73:V73)</f>
        <v>116000</v>
      </c>
      <c r="X73" s="21"/>
      <c r="Y73" s="21">
        <f>SUM(W73:X73)</f>
        <v>116000</v>
      </c>
      <c r="Z73" s="21"/>
      <c r="AA73" s="21">
        <f>SUM(Y73:Z73)</f>
        <v>116000</v>
      </c>
      <c r="AB73" s="21"/>
      <c r="AC73" s="21">
        <f>SUM(AA73:AB73)</f>
        <v>116000</v>
      </c>
      <c r="AD73" s="21"/>
      <c r="AE73" s="21">
        <f>SUM(AC73:AD73)</f>
        <v>116000</v>
      </c>
      <c r="AF73" s="21"/>
      <c r="AG73" s="21">
        <f>SUM(AE73:AF73)</f>
        <v>116000</v>
      </c>
      <c r="AH73" s="21"/>
      <c r="AI73" s="21">
        <f>SUM(AG73:AH73)</f>
        <v>116000</v>
      </c>
    </row>
    <row r="74" spans="1:35" s="2" customFormat="1" ht="20.25" customHeight="1">
      <c r="A74" s="7" t="s">
        <v>21</v>
      </c>
      <c r="B74" s="8"/>
      <c r="C74" s="9"/>
      <c r="D74" s="10" t="s">
        <v>22</v>
      </c>
      <c r="E74" s="30">
        <f aca="true" t="shared" si="86" ref="E74:Q74">SUM(E75,E82,E86,E91,E97,E104,E106)</f>
        <v>11269464</v>
      </c>
      <c r="F74" s="30">
        <f t="shared" si="86"/>
        <v>0</v>
      </c>
      <c r="G74" s="30">
        <f t="shared" si="86"/>
        <v>11269464</v>
      </c>
      <c r="H74" s="30">
        <f t="shared" si="86"/>
        <v>-8068</v>
      </c>
      <c r="I74" s="30">
        <f t="shared" si="86"/>
        <v>11261396</v>
      </c>
      <c r="J74" s="30">
        <f t="shared" si="86"/>
        <v>22360</v>
      </c>
      <c r="K74" s="30">
        <f t="shared" si="86"/>
        <v>11283756</v>
      </c>
      <c r="L74" s="30">
        <f t="shared" si="86"/>
        <v>0</v>
      </c>
      <c r="M74" s="30">
        <f t="shared" si="86"/>
        <v>11283756</v>
      </c>
      <c r="N74" s="30">
        <f t="shared" si="86"/>
        <v>0</v>
      </c>
      <c r="O74" s="30">
        <f t="shared" si="86"/>
        <v>11283756</v>
      </c>
      <c r="P74" s="30">
        <f t="shared" si="86"/>
        <v>125343</v>
      </c>
      <c r="Q74" s="30">
        <f t="shared" si="86"/>
        <v>11409099</v>
      </c>
      <c r="R74" s="30">
        <f aca="true" t="shared" si="87" ref="R74:W74">SUM(R75,R82,R86,R91,R97,R104,R106)</f>
        <v>0</v>
      </c>
      <c r="S74" s="30">
        <f t="shared" si="87"/>
        <v>11409099</v>
      </c>
      <c r="T74" s="30">
        <f t="shared" si="87"/>
        <v>0</v>
      </c>
      <c r="U74" s="30">
        <f t="shared" si="87"/>
        <v>11409099</v>
      </c>
      <c r="V74" s="30">
        <f t="shared" si="87"/>
        <v>0</v>
      </c>
      <c r="W74" s="30">
        <f t="shared" si="87"/>
        <v>11409099</v>
      </c>
      <c r="X74" s="30">
        <f aca="true" t="shared" si="88" ref="X74:AC74">SUM(X75,X82,X86,X91,X97,X104,X106)</f>
        <v>0</v>
      </c>
      <c r="Y74" s="30">
        <f t="shared" si="88"/>
        <v>11409099</v>
      </c>
      <c r="Z74" s="30">
        <f t="shared" si="88"/>
        <v>0</v>
      </c>
      <c r="AA74" s="30">
        <f t="shared" si="88"/>
        <v>11409099</v>
      </c>
      <c r="AB74" s="30">
        <f t="shared" si="88"/>
        <v>154943</v>
      </c>
      <c r="AC74" s="30">
        <f t="shared" si="88"/>
        <v>11564042</v>
      </c>
      <c r="AD74" s="30">
        <f aca="true" t="shared" si="89" ref="AD74:AI74">SUM(AD75,AD82,AD86,AD91,AD97,AD104,AD106)</f>
        <v>217791</v>
      </c>
      <c r="AE74" s="30">
        <f t="shared" si="89"/>
        <v>11781833</v>
      </c>
      <c r="AF74" s="30">
        <f t="shared" si="89"/>
        <v>149440</v>
      </c>
      <c r="AG74" s="30">
        <f t="shared" si="89"/>
        <v>11931273</v>
      </c>
      <c r="AH74" s="30">
        <f t="shared" si="89"/>
        <v>0</v>
      </c>
      <c r="AI74" s="30">
        <f t="shared" si="89"/>
        <v>11931273</v>
      </c>
    </row>
    <row r="75" spans="1:35" s="5" customFormat="1" ht="22.5" customHeight="1">
      <c r="A75" s="15"/>
      <c r="B75" s="22" t="s">
        <v>23</v>
      </c>
      <c r="C75" s="24"/>
      <c r="D75" s="11" t="s">
        <v>13</v>
      </c>
      <c r="E75" s="21">
        <f aca="true" t="shared" si="90" ref="E75:Q75">SUM(E76:E81)</f>
        <v>1451423</v>
      </c>
      <c r="F75" s="21">
        <f t="shared" si="90"/>
        <v>0</v>
      </c>
      <c r="G75" s="21">
        <f t="shared" si="90"/>
        <v>1451423</v>
      </c>
      <c r="H75" s="21">
        <f t="shared" si="90"/>
        <v>-5368</v>
      </c>
      <c r="I75" s="21">
        <f t="shared" si="90"/>
        <v>1446055</v>
      </c>
      <c r="J75" s="21">
        <f t="shared" si="90"/>
        <v>0</v>
      </c>
      <c r="K75" s="21">
        <f t="shared" si="90"/>
        <v>1446055</v>
      </c>
      <c r="L75" s="21">
        <f t="shared" si="90"/>
        <v>0</v>
      </c>
      <c r="M75" s="21">
        <f t="shared" si="90"/>
        <v>1446055</v>
      </c>
      <c r="N75" s="21">
        <f t="shared" si="90"/>
        <v>0</v>
      </c>
      <c r="O75" s="21">
        <f t="shared" si="90"/>
        <v>1446055</v>
      </c>
      <c r="P75" s="21">
        <f t="shared" si="90"/>
        <v>37943</v>
      </c>
      <c r="Q75" s="21">
        <f t="shared" si="90"/>
        <v>1483998</v>
      </c>
      <c r="R75" s="21">
        <f aca="true" t="shared" si="91" ref="R75:W75">SUM(R76:R81)</f>
        <v>0</v>
      </c>
      <c r="S75" s="21">
        <f t="shared" si="91"/>
        <v>1483998</v>
      </c>
      <c r="T75" s="21">
        <f t="shared" si="91"/>
        <v>0</v>
      </c>
      <c r="U75" s="21">
        <f t="shared" si="91"/>
        <v>1483998</v>
      </c>
      <c r="V75" s="21">
        <f t="shared" si="91"/>
        <v>0</v>
      </c>
      <c r="W75" s="21">
        <f t="shared" si="91"/>
        <v>1483998</v>
      </c>
      <c r="X75" s="21">
        <f aca="true" t="shared" si="92" ref="X75:AC75">SUM(X76:X81)</f>
        <v>0</v>
      </c>
      <c r="Y75" s="21">
        <f t="shared" si="92"/>
        <v>1483998</v>
      </c>
      <c r="Z75" s="21">
        <f t="shared" si="92"/>
        <v>0</v>
      </c>
      <c r="AA75" s="21">
        <f t="shared" si="92"/>
        <v>1483998</v>
      </c>
      <c r="AB75" s="21">
        <f t="shared" si="92"/>
        <v>149700</v>
      </c>
      <c r="AC75" s="21">
        <f t="shared" si="92"/>
        <v>1633698</v>
      </c>
      <c r="AD75" s="21">
        <f aca="true" t="shared" si="93" ref="AD75:AI75">SUM(AD76:AD81)</f>
        <v>122429</v>
      </c>
      <c r="AE75" s="21">
        <f t="shared" si="93"/>
        <v>1756127</v>
      </c>
      <c r="AF75" s="21">
        <f t="shared" si="93"/>
        <v>2496</v>
      </c>
      <c r="AG75" s="21">
        <f t="shared" si="93"/>
        <v>1758623</v>
      </c>
      <c r="AH75" s="21">
        <f t="shared" si="93"/>
        <v>0</v>
      </c>
      <c r="AI75" s="21">
        <f t="shared" si="93"/>
        <v>1758623</v>
      </c>
    </row>
    <row r="76" spans="1:35" s="5" customFormat="1" ht="60">
      <c r="A76" s="15"/>
      <c r="B76" s="22"/>
      <c r="C76" s="24">
        <v>2590</v>
      </c>
      <c r="D76" s="11" t="s">
        <v>77</v>
      </c>
      <c r="E76" s="21">
        <v>746055</v>
      </c>
      <c r="F76" s="21"/>
      <c r="G76" s="21">
        <f>SUM(E76:F76)</f>
        <v>746055</v>
      </c>
      <c r="H76" s="21"/>
      <c r="I76" s="21">
        <f>SUM(G76:H76)</f>
        <v>746055</v>
      </c>
      <c r="J76" s="21"/>
      <c r="K76" s="21">
        <f aca="true" t="shared" si="94" ref="K76:K81">SUM(I76:J76)</f>
        <v>746055</v>
      </c>
      <c r="L76" s="21"/>
      <c r="M76" s="21">
        <f aca="true" t="shared" si="95" ref="M76:M81">SUM(K76:L76)</f>
        <v>746055</v>
      </c>
      <c r="N76" s="21"/>
      <c r="O76" s="21">
        <f aca="true" t="shared" si="96" ref="O76:O81">SUM(M76:N76)</f>
        <v>746055</v>
      </c>
      <c r="P76" s="21"/>
      <c r="Q76" s="21">
        <f aca="true" t="shared" si="97" ref="Q76:Q81">SUM(O76:P76)</f>
        <v>746055</v>
      </c>
      <c r="R76" s="21"/>
      <c r="S76" s="21">
        <f aca="true" t="shared" si="98" ref="S76:S81">SUM(Q76:R76)</f>
        <v>746055</v>
      </c>
      <c r="T76" s="21"/>
      <c r="U76" s="21">
        <f aca="true" t="shared" si="99" ref="U76:U81">SUM(S76:T76)</f>
        <v>746055</v>
      </c>
      <c r="V76" s="21"/>
      <c r="W76" s="21">
        <f aca="true" t="shared" si="100" ref="W76:W81">SUM(U76:V76)</f>
        <v>746055</v>
      </c>
      <c r="X76" s="21"/>
      <c r="Y76" s="21">
        <f aca="true" t="shared" si="101" ref="Y76:Y81">SUM(W76:X76)</f>
        <v>746055</v>
      </c>
      <c r="Z76" s="21"/>
      <c r="AA76" s="21">
        <f aca="true" t="shared" si="102" ref="AA76:AA81">SUM(Y76:Z76)</f>
        <v>746055</v>
      </c>
      <c r="AB76" s="21"/>
      <c r="AC76" s="21">
        <f aca="true" t="shared" si="103" ref="AC76:AC81">SUM(AA76:AB76)</f>
        <v>746055</v>
      </c>
      <c r="AD76" s="21">
        <v>122429</v>
      </c>
      <c r="AE76" s="21">
        <f aca="true" t="shared" si="104" ref="AE76:AE81">SUM(AC76:AD76)</f>
        <v>868484</v>
      </c>
      <c r="AF76" s="21">
        <v>2496</v>
      </c>
      <c r="AG76" s="21">
        <f aca="true" t="shared" si="105" ref="AG76:AG81">SUM(AE76:AF76)</f>
        <v>870980</v>
      </c>
      <c r="AH76" s="21"/>
      <c r="AI76" s="21">
        <f aca="true" t="shared" si="106" ref="AI76:AI81">SUM(AG76:AH76)</f>
        <v>870980</v>
      </c>
    </row>
    <row r="77" spans="1:35" s="5" customFormat="1" ht="24" customHeight="1">
      <c r="A77" s="15"/>
      <c r="B77" s="22"/>
      <c r="C77" s="24">
        <v>4170</v>
      </c>
      <c r="D77" s="11" t="s">
        <v>47</v>
      </c>
      <c r="E77" s="21"/>
      <c r="F77" s="21"/>
      <c r="G77" s="21"/>
      <c r="H77" s="21"/>
      <c r="I77" s="21">
        <v>0</v>
      </c>
      <c r="J77" s="21">
        <v>3500</v>
      </c>
      <c r="K77" s="21">
        <f t="shared" si="94"/>
        <v>3500</v>
      </c>
      <c r="L77" s="21"/>
      <c r="M77" s="21">
        <f t="shared" si="95"/>
        <v>3500</v>
      </c>
      <c r="N77" s="21"/>
      <c r="O77" s="21">
        <f t="shared" si="96"/>
        <v>3500</v>
      </c>
      <c r="P77" s="21"/>
      <c r="Q77" s="21">
        <f t="shared" si="97"/>
        <v>3500</v>
      </c>
      <c r="R77" s="21"/>
      <c r="S77" s="21">
        <f t="shared" si="98"/>
        <v>3500</v>
      </c>
      <c r="T77" s="21"/>
      <c r="U77" s="21">
        <f t="shared" si="99"/>
        <v>3500</v>
      </c>
      <c r="V77" s="21"/>
      <c r="W77" s="21">
        <f t="shared" si="100"/>
        <v>3500</v>
      </c>
      <c r="X77" s="21"/>
      <c r="Y77" s="21">
        <f t="shared" si="101"/>
        <v>3500</v>
      </c>
      <c r="Z77" s="21"/>
      <c r="AA77" s="21">
        <f t="shared" si="102"/>
        <v>3500</v>
      </c>
      <c r="AB77" s="21"/>
      <c r="AC77" s="21">
        <f t="shared" si="103"/>
        <v>3500</v>
      </c>
      <c r="AD77" s="21"/>
      <c r="AE77" s="21">
        <f t="shared" si="104"/>
        <v>3500</v>
      </c>
      <c r="AF77" s="21"/>
      <c r="AG77" s="21">
        <f t="shared" si="105"/>
        <v>3500</v>
      </c>
      <c r="AH77" s="21"/>
      <c r="AI77" s="21">
        <f t="shared" si="106"/>
        <v>3500</v>
      </c>
    </row>
    <row r="78" spans="1:35" s="5" customFormat="1" ht="21" customHeight="1">
      <c r="A78" s="15"/>
      <c r="B78" s="22"/>
      <c r="C78" s="15">
        <v>4210</v>
      </c>
      <c r="D78" s="11" t="s">
        <v>63</v>
      </c>
      <c r="E78" s="21">
        <v>1968</v>
      </c>
      <c r="F78" s="21"/>
      <c r="G78" s="21">
        <f>SUM(E78:F78)</f>
        <v>1968</v>
      </c>
      <c r="H78" s="21">
        <f>-1468-500</f>
        <v>-1968</v>
      </c>
      <c r="I78" s="21">
        <f>SUM(G78:H78)</f>
        <v>0</v>
      </c>
      <c r="J78" s="21"/>
      <c r="K78" s="21">
        <f t="shared" si="94"/>
        <v>0</v>
      </c>
      <c r="L78" s="21"/>
      <c r="M78" s="21">
        <f t="shared" si="95"/>
        <v>0</v>
      </c>
      <c r="N78" s="21"/>
      <c r="O78" s="21">
        <f t="shared" si="96"/>
        <v>0</v>
      </c>
      <c r="P78" s="21"/>
      <c r="Q78" s="21">
        <f t="shared" si="97"/>
        <v>0</v>
      </c>
      <c r="R78" s="21"/>
      <c r="S78" s="21">
        <f t="shared" si="98"/>
        <v>0</v>
      </c>
      <c r="T78" s="21"/>
      <c r="U78" s="21">
        <f t="shared" si="99"/>
        <v>0</v>
      </c>
      <c r="V78" s="21"/>
      <c r="W78" s="21">
        <f t="shared" si="100"/>
        <v>0</v>
      </c>
      <c r="X78" s="21"/>
      <c r="Y78" s="21">
        <f t="shared" si="101"/>
        <v>0</v>
      </c>
      <c r="Z78" s="21"/>
      <c r="AA78" s="21">
        <f t="shared" si="102"/>
        <v>0</v>
      </c>
      <c r="AB78" s="21"/>
      <c r="AC78" s="21">
        <f t="shared" si="103"/>
        <v>0</v>
      </c>
      <c r="AD78" s="21"/>
      <c r="AE78" s="21">
        <f t="shared" si="104"/>
        <v>0</v>
      </c>
      <c r="AF78" s="21"/>
      <c r="AG78" s="21">
        <f t="shared" si="105"/>
        <v>0</v>
      </c>
      <c r="AH78" s="21"/>
      <c r="AI78" s="21">
        <f t="shared" si="106"/>
        <v>0</v>
      </c>
    </row>
    <row r="79" spans="1:35" s="5" customFormat="1" ht="25.5" customHeight="1">
      <c r="A79" s="15"/>
      <c r="B79" s="22"/>
      <c r="C79" s="24">
        <v>4240</v>
      </c>
      <c r="D79" s="11" t="s">
        <v>78</v>
      </c>
      <c r="E79" s="21">
        <v>3400</v>
      </c>
      <c r="F79" s="21"/>
      <c r="G79" s="21">
        <f>SUM(E79:F79)</f>
        <v>3400</v>
      </c>
      <c r="H79" s="21">
        <f>-400-1500-1500</f>
        <v>-3400</v>
      </c>
      <c r="I79" s="21">
        <f>SUM(G79:H79)</f>
        <v>0</v>
      </c>
      <c r="J79" s="21"/>
      <c r="K79" s="21">
        <f t="shared" si="94"/>
        <v>0</v>
      </c>
      <c r="L79" s="21"/>
      <c r="M79" s="21">
        <f t="shared" si="95"/>
        <v>0</v>
      </c>
      <c r="N79" s="21"/>
      <c r="O79" s="21">
        <f t="shared" si="96"/>
        <v>0</v>
      </c>
      <c r="P79" s="21"/>
      <c r="Q79" s="21">
        <f t="shared" si="97"/>
        <v>0</v>
      </c>
      <c r="R79" s="21"/>
      <c r="S79" s="21">
        <f t="shared" si="98"/>
        <v>0</v>
      </c>
      <c r="T79" s="21"/>
      <c r="U79" s="21">
        <f t="shared" si="99"/>
        <v>0</v>
      </c>
      <c r="V79" s="21"/>
      <c r="W79" s="21">
        <f t="shared" si="100"/>
        <v>0</v>
      </c>
      <c r="X79" s="21"/>
      <c r="Y79" s="21">
        <f t="shared" si="101"/>
        <v>0</v>
      </c>
      <c r="Z79" s="21"/>
      <c r="AA79" s="21">
        <f t="shared" si="102"/>
        <v>0</v>
      </c>
      <c r="AB79" s="21"/>
      <c r="AC79" s="21">
        <f t="shared" si="103"/>
        <v>0</v>
      </c>
      <c r="AD79" s="21"/>
      <c r="AE79" s="21">
        <f t="shared" si="104"/>
        <v>0</v>
      </c>
      <c r="AF79" s="21"/>
      <c r="AG79" s="21">
        <f t="shared" si="105"/>
        <v>0</v>
      </c>
      <c r="AH79" s="21"/>
      <c r="AI79" s="21">
        <f t="shared" si="106"/>
        <v>0</v>
      </c>
    </row>
    <row r="80" spans="1:35" s="5" customFormat="1" ht="21" customHeight="1">
      <c r="A80" s="15"/>
      <c r="B80" s="22"/>
      <c r="C80" s="15">
        <v>4270</v>
      </c>
      <c r="D80" s="11" t="s">
        <v>44</v>
      </c>
      <c r="E80" s="21">
        <v>150000</v>
      </c>
      <c r="F80" s="21"/>
      <c r="G80" s="21">
        <f>SUM(E80:F80)</f>
        <v>150000</v>
      </c>
      <c r="H80" s="21"/>
      <c r="I80" s="21">
        <f>SUM(G80:H80)</f>
        <v>150000</v>
      </c>
      <c r="J80" s="21">
        <v>-3500</v>
      </c>
      <c r="K80" s="21">
        <f t="shared" si="94"/>
        <v>146500</v>
      </c>
      <c r="L80" s="21"/>
      <c r="M80" s="21">
        <f t="shared" si="95"/>
        <v>146500</v>
      </c>
      <c r="N80" s="21"/>
      <c r="O80" s="21">
        <f t="shared" si="96"/>
        <v>146500</v>
      </c>
      <c r="P80" s="21">
        <v>37943</v>
      </c>
      <c r="Q80" s="21">
        <f t="shared" si="97"/>
        <v>184443</v>
      </c>
      <c r="R80" s="21"/>
      <c r="S80" s="21">
        <f t="shared" si="98"/>
        <v>184443</v>
      </c>
      <c r="T80" s="21"/>
      <c r="U80" s="21">
        <f t="shared" si="99"/>
        <v>184443</v>
      </c>
      <c r="V80" s="21"/>
      <c r="W80" s="21">
        <f t="shared" si="100"/>
        <v>184443</v>
      </c>
      <c r="X80" s="21"/>
      <c r="Y80" s="21">
        <f t="shared" si="101"/>
        <v>184443</v>
      </c>
      <c r="Z80" s="21"/>
      <c r="AA80" s="21">
        <f t="shared" si="102"/>
        <v>184443</v>
      </c>
      <c r="AB80" s="21">
        <v>22000</v>
      </c>
      <c r="AC80" s="21">
        <f t="shared" si="103"/>
        <v>206443</v>
      </c>
      <c r="AD80" s="21"/>
      <c r="AE80" s="21">
        <f t="shared" si="104"/>
        <v>206443</v>
      </c>
      <c r="AF80" s="21"/>
      <c r="AG80" s="21">
        <f t="shared" si="105"/>
        <v>206443</v>
      </c>
      <c r="AH80" s="21"/>
      <c r="AI80" s="21">
        <f t="shared" si="106"/>
        <v>206443</v>
      </c>
    </row>
    <row r="81" spans="1:35" s="5" customFormat="1" ht="23.25" customHeight="1">
      <c r="A81" s="15"/>
      <c r="B81" s="22"/>
      <c r="C81" s="37">
        <v>6050</v>
      </c>
      <c r="D81" s="40" t="s">
        <v>45</v>
      </c>
      <c r="E81" s="21">
        <v>550000</v>
      </c>
      <c r="F81" s="21"/>
      <c r="G81" s="21">
        <f>SUM(E81:F81)</f>
        <v>550000</v>
      </c>
      <c r="H81" s="21"/>
      <c r="I81" s="21">
        <f>SUM(G81:H81)</f>
        <v>550000</v>
      </c>
      <c r="J81" s="21"/>
      <c r="K81" s="21">
        <f t="shared" si="94"/>
        <v>550000</v>
      </c>
      <c r="L81" s="21"/>
      <c r="M81" s="21">
        <f t="shared" si="95"/>
        <v>550000</v>
      </c>
      <c r="N81" s="21"/>
      <c r="O81" s="21">
        <f t="shared" si="96"/>
        <v>550000</v>
      </c>
      <c r="P81" s="21"/>
      <c r="Q81" s="21">
        <f t="shared" si="97"/>
        <v>550000</v>
      </c>
      <c r="R81" s="21"/>
      <c r="S81" s="21">
        <f t="shared" si="98"/>
        <v>550000</v>
      </c>
      <c r="T81" s="21"/>
      <c r="U81" s="21">
        <f t="shared" si="99"/>
        <v>550000</v>
      </c>
      <c r="V81" s="21"/>
      <c r="W81" s="21">
        <f t="shared" si="100"/>
        <v>550000</v>
      </c>
      <c r="X81" s="21"/>
      <c r="Y81" s="21">
        <f t="shared" si="101"/>
        <v>550000</v>
      </c>
      <c r="Z81" s="21"/>
      <c r="AA81" s="21">
        <f t="shared" si="102"/>
        <v>550000</v>
      </c>
      <c r="AB81" s="21">
        <v>127700</v>
      </c>
      <c r="AC81" s="21">
        <f t="shared" si="103"/>
        <v>677700</v>
      </c>
      <c r="AD81" s="21"/>
      <c r="AE81" s="21">
        <f t="shared" si="104"/>
        <v>677700</v>
      </c>
      <c r="AF81" s="21"/>
      <c r="AG81" s="21">
        <f t="shared" si="105"/>
        <v>677700</v>
      </c>
      <c r="AH81" s="21"/>
      <c r="AI81" s="21">
        <f t="shared" si="106"/>
        <v>677700</v>
      </c>
    </row>
    <row r="82" spans="1:35" s="5" customFormat="1" ht="26.25" customHeight="1">
      <c r="A82" s="15"/>
      <c r="B82" s="22">
        <v>80103</v>
      </c>
      <c r="C82" s="37"/>
      <c r="D82" s="11" t="s">
        <v>81</v>
      </c>
      <c r="E82" s="21">
        <f aca="true" t="shared" si="107" ref="E82:Q82">SUM(E83:E85)</f>
        <v>44192</v>
      </c>
      <c r="F82" s="21">
        <f t="shared" si="107"/>
        <v>0</v>
      </c>
      <c r="G82" s="21">
        <f t="shared" si="107"/>
        <v>44192</v>
      </c>
      <c r="H82" s="21">
        <f t="shared" si="107"/>
        <v>-2200</v>
      </c>
      <c r="I82" s="21">
        <f t="shared" si="107"/>
        <v>41992</v>
      </c>
      <c r="J82" s="21">
        <f t="shared" si="107"/>
        <v>-500</v>
      </c>
      <c r="K82" s="21">
        <f t="shared" si="107"/>
        <v>41492</v>
      </c>
      <c r="L82" s="21">
        <f t="shared" si="107"/>
        <v>0</v>
      </c>
      <c r="M82" s="21">
        <f t="shared" si="107"/>
        <v>41492</v>
      </c>
      <c r="N82" s="21">
        <f t="shared" si="107"/>
        <v>0</v>
      </c>
      <c r="O82" s="21">
        <f t="shared" si="107"/>
        <v>41492</v>
      </c>
      <c r="P82" s="21">
        <f t="shared" si="107"/>
        <v>0</v>
      </c>
      <c r="Q82" s="21">
        <f t="shared" si="107"/>
        <v>41492</v>
      </c>
      <c r="R82" s="21">
        <f aca="true" t="shared" si="108" ref="R82:W82">SUM(R83:R85)</f>
        <v>0</v>
      </c>
      <c r="S82" s="21">
        <f t="shared" si="108"/>
        <v>41492</v>
      </c>
      <c r="T82" s="21">
        <f t="shared" si="108"/>
        <v>0</v>
      </c>
      <c r="U82" s="21">
        <f t="shared" si="108"/>
        <v>41492</v>
      </c>
      <c r="V82" s="21">
        <f t="shared" si="108"/>
        <v>0</v>
      </c>
      <c r="W82" s="21">
        <f t="shared" si="108"/>
        <v>41492</v>
      </c>
      <c r="X82" s="21">
        <f aca="true" t="shared" si="109" ref="X82:AC82">SUM(X83:X85)</f>
        <v>0</v>
      </c>
      <c r="Y82" s="21">
        <f t="shared" si="109"/>
        <v>41492</v>
      </c>
      <c r="Z82" s="21">
        <f t="shared" si="109"/>
        <v>0</v>
      </c>
      <c r="AA82" s="21">
        <f t="shared" si="109"/>
        <v>41492</v>
      </c>
      <c r="AB82" s="21">
        <f t="shared" si="109"/>
        <v>0</v>
      </c>
      <c r="AC82" s="21">
        <f t="shared" si="109"/>
        <v>41492</v>
      </c>
      <c r="AD82" s="21">
        <f aca="true" t="shared" si="110" ref="AD82:AI82">SUM(AD83:AD85)</f>
        <v>18550</v>
      </c>
      <c r="AE82" s="21">
        <f t="shared" si="110"/>
        <v>60042</v>
      </c>
      <c r="AF82" s="21">
        <f t="shared" si="110"/>
        <v>0</v>
      </c>
      <c r="AG82" s="21">
        <f t="shared" si="110"/>
        <v>60042</v>
      </c>
      <c r="AH82" s="21">
        <f t="shared" si="110"/>
        <v>0</v>
      </c>
      <c r="AI82" s="21">
        <f t="shared" si="110"/>
        <v>60042</v>
      </c>
    </row>
    <row r="83" spans="1:35" s="5" customFormat="1" ht="60" customHeight="1">
      <c r="A83" s="15"/>
      <c r="B83" s="22"/>
      <c r="C83" s="24">
        <v>2590</v>
      </c>
      <c r="D83" s="11" t="s">
        <v>82</v>
      </c>
      <c r="E83" s="21">
        <v>41492</v>
      </c>
      <c r="F83" s="21"/>
      <c r="G83" s="21">
        <f>SUM(E83:F83)</f>
        <v>41492</v>
      </c>
      <c r="H83" s="21"/>
      <c r="I83" s="21">
        <f>SUM(G83:H83)</f>
        <v>41492</v>
      </c>
      <c r="J83" s="21"/>
      <c r="K83" s="21">
        <f>SUM(I83:J83)</f>
        <v>41492</v>
      </c>
      <c r="L83" s="21"/>
      <c r="M83" s="21">
        <f>SUM(K83:L83)</f>
        <v>41492</v>
      </c>
      <c r="N83" s="21"/>
      <c r="O83" s="21">
        <f>SUM(M83:N83)</f>
        <v>41492</v>
      </c>
      <c r="P83" s="21"/>
      <c r="Q83" s="21">
        <f>SUM(O83:P83)</f>
        <v>41492</v>
      </c>
      <c r="R83" s="21"/>
      <c r="S83" s="21">
        <f>SUM(Q83:R83)</f>
        <v>41492</v>
      </c>
      <c r="T83" s="21"/>
      <c r="U83" s="21">
        <f>SUM(S83:T83)</f>
        <v>41492</v>
      </c>
      <c r="V83" s="21"/>
      <c r="W83" s="21">
        <f>SUM(U83:V83)</f>
        <v>41492</v>
      </c>
      <c r="X83" s="21"/>
      <c r="Y83" s="21">
        <f>SUM(W83:X83)</f>
        <v>41492</v>
      </c>
      <c r="Z83" s="21"/>
      <c r="AA83" s="21">
        <f>SUM(Y83:Z83)</f>
        <v>41492</v>
      </c>
      <c r="AB83" s="21"/>
      <c r="AC83" s="21">
        <f>SUM(AA83:AB83)</f>
        <v>41492</v>
      </c>
      <c r="AD83" s="21">
        <v>18550</v>
      </c>
      <c r="AE83" s="21">
        <f>SUM(AC83:AD83)</f>
        <v>60042</v>
      </c>
      <c r="AF83" s="21"/>
      <c r="AG83" s="21">
        <f>SUM(AE83:AF83)</f>
        <v>60042</v>
      </c>
      <c r="AH83" s="21"/>
      <c r="AI83" s="21">
        <f>SUM(AG83:AH83)</f>
        <v>60042</v>
      </c>
    </row>
    <row r="84" spans="1:35" s="5" customFormat="1" ht="21" customHeight="1">
      <c r="A84" s="15"/>
      <c r="B84" s="22"/>
      <c r="C84" s="24">
        <v>4210</v>
      </c>
      <c r="D84" s="11" t="s">
        <v>43</v>
      </c>
      <c r="E84" s="21">
        <v>1000</v>
      </c>
      <c r="F84" s="21"/>
      <c r="G84" s="21">
        <f>SUM(E84:F84)</f>
        <v>1000</v>
      </c>
      <c r="H84" s="21">
        <v>-1000</v>
      </c>
      <c r="I84" s="21">
        <f>SUM(G84:H84)</f>
        <v>0</v>
      </c>
      <c r="J84" s="21">
        <f>500-500</f>
        <v>0</v>
      </c>
      <c r="K84" s="21">
        <f>SUM(I84:J84)</f>
        <v>0</v>
      </c>
      <c r="L84" s="21">
        <f>500-500</f>
        <v>0</v>
      </c>
      <c r="M84" s="21">
        <f>SUM(K84:L84)</f>
        <v>0</v>
      </c>
      <c r="N84" s="21">
        <f>500-500</f>
        <v>0</v>
      </c>
      <c r="O84" s="21">
        <f>SUM(M84:N84)</f>
        <v>0</v>
      </c>
      <c r="P84" s="21">
        <f>500-500</f>
        <v>0</v>
      </c>
      <c r="Q84" s="21">
        <f>SUM(O84:P84)</f>
        <v>0</v>
      </c>
      <c r="R84" s="21">
        <f>500-500</f>
        <v>0</v>
      </c>
      <c r="S84" s="21">
        <f>SUM(Q84:R84)</f>
        <v>0</v>
      </c>
      <c r="T84" s="21">
        <f>500-500</f>
        <v>0</v>
      </c>
      <c r="U84" s="21">
        <f>SUM(S84:T84)</f>
        <v>0</v>
      </c>
      <c r="V84" s="21">
        <f>500-500</f>
        <v>0</v>
      </c>
      <c r="W84" s="21">
        <f>SUM(U84:V84)</f>
        <v>0</v>
      </c>
      <c r="X84" s="21">
        <f>500-500</f>
        <v>0</v>
      </c>
      <c r="Y84" s="21">
        <f>SUM(W84:X84)</f>
        <v>0</v>
      </c>
      <c r="Z84" s="21">
        <f>500-500</f>
        <v>0</v>
      </c>
      <c r="AA84" s="21">
        <f>SUM(Y84:Z84)</f>
        <v>0</v>
      </c>
      <c r="AB84" s="21">
        <f>500-500</f>
        <v>0</v>
      </c>
      <c r="AC84" s="21">
        <f>SUM(AA84:AB84)</f>
        <v>0</v>
      </c>
      <c r="AD84" s="21">
        <f>500-500</f>
        <v>0</v>
      </c>
      <c r="AE84" s="21">
        <f>SUM(AC84:AD84)</f>
        <v>0</v>
      </c>
      <c r="AF84" s="21">
        <f>500-500</f>
        <v>0</v>
      </c>
      <c r="AG84" s="21">
        <f>SUM(AE84:AF84)</f>
        <v>0</v>
      </c>
      <c r="AH84" s="21">
        <f>500-500</f>
        <v>0</v>
      </c>
      <c r="AI84" s="21">
        <f>SUM(AG84:AH84)</f>
        <v>0</v>
      </c>
    </row>
    <row r="85" spans="1:35" s="5" customFormat="1" ht="22.5">
      <c r="A85" s="15"/>
      <c r="B85" s="22"/>
      <c r="C85" s="24">
        <v>4240</v>
      </c>
      <c r="D85" s="11" t="s">
        <v>78</v>
      </c>
      <c r="E85" s="21">
        <f>1200+500</f>
        <v>1700</v>
      </c>
      <c r="F85" s="21"/>
      <c r="G85" s="21">
        <f>SUM(E85:F85)</f>
        <v>1700</v>
      </c>
      <c r="H85" s="21">
        <f>-400-800</f>
        <v>-1200</v>
      </c>
      <c r="I85" s="21">
        <f>SUM(G85:H85)</f>
        <v>500</v>
      </c>
      <c r="J85" s="21">
        <v>-500</v>
      </c>
      <c r="K85" s="21">
        <f>SUM(I85:J85)</f>
        <v>0</v>
      </c>
      <c r="L85" s="21"/>
      <c r="M85" s="21">
        <f>SUM(K85:L85)</f>
        <v>0</v>
      </c>
      <c r="N85" s="21"/>
      <c r="O85" s="21">
        <f>SUM(M85:N85)</f>
        <v>0</v>
      </c>
      <c r="P85" s="21"/>
      <c r="Q85" s="21">
        <f>SUM(O85:P85)</f>
        <v>0</v>
      </c>
      <c r="R85" s="21"/>
      <c r="S85" s="21">
        <f>SUM(Q85:R85)</f>
        <v>0</v>
      </c>
      <c r="T85" s="21"/>
      <c r="U85" s="21">
        <f>SUM(S85:T85)</f>
        <v>0</v>
      </c>
      <c r="V85" s="21"/>
      <c r="W85" s="21">
        <f>SUM(U85:V85)</f>
        <v>0</v>
      </c>
      <c r="X85" s="21"/>
      <c r="Y85" s="21">
        <f>SUM(W85:X85)</f>
        <v>0</v>
      </c>
      <c r="Z85" s="21"/>
      <c r="AA85" s="21">
        <f>SUM(Y85:Z85)</f>
        <v>0</v>
      </c>
      <c r="AB85" s="21"/>
      <c r="AC85" s="21">
        <f>SUM(AA85:AB85)</f>
        <v>0</v>
      </c>
      <c r="AD85" s="21"/>
      <c r="AE85" s="21">
        <f>SUM(AC85:AD85)</f>
        <v>0</v>
      </c>
      <c r="AF85" s="21"/>
      <c r="AG85" s="21">
        <f>SUM(AE85:AF85)</f>
        <v>0</v>
      </c>
      <c r="AH85" s="21"/>
      <c r="AI85" s="21">
        <f>SUM(AG85:AH85)</f>
        <v>0</v>
      </c>
    </row>
    <row r="86" spans="1:35" s="5" customFormat="1" ht="21" customHeight="1">
      <c r="A86" s="44"/>
      <c r="B86" s="22" t="s">
        <v>83</v>
      </c>
      <c r="C86" s="24"/>
      <c r="D86" s="11" t="s">
        <v>24</v>
      </c>
      <c r="E86" s="21">
        <f>SUM(E88:E90)</f>
        <v>3752917</v>
      </c>
      <c r="F86" s="21">
        <f>SUM(F88:F90)</f>
        <v>0</v>
      </c>
      <c r="G86" s="21">
        <f>SUM(G88:G90)</f>
        <v>3752917</v>
      </c>
      <c r="H86" s="21">
        <f>SUM(H88:H90)</f>
        <v>0</v>
      </c>
      <c r="I86" s="21">
        <f aca="true" t="shared" si="111" ref="I86:O86">SUM(I87:I90)</f>
        <v>3752917</v>
      </c>
      <c r="J86" s="21">
        <f t="shared" si="111"/>
        <v>7860</v>
      </c>
      <c r="K86" s="21">
        <f t="shared" si="111"/>
        <v>3760777</v>
      </c>
      <c r="L86" s="21">
        <f t="shared" si="111"/>
        <v>0</v>
      </c>
      <c r="M86" s="21">
        <f t="shared" si="111"/>
        <v>3760777</v>
      </c>
      <c r="N86" s="21">
        <f t="shared" si="111"/>
        <v>0</v>
      </c>
      <c r="O86" s="21">
        <f t="shared" si="111"/>
        <v>3760777</v>
      </c>
      <c r="P86" s="21">
        <f aca="true" t="shared" si="112" ref="P86:U86">SUM(P87:P90)</f>
        <v>0</v>
      </c>
      <c r="Q86" s="21">
        <f t="shared" si="112"/>
        <v>3760777</v>
      </c>
      <c r="R86" s="21">
        <f t="shared" si="112"/>
        <v>0</v>
      </c>
      <c r="S86" s="21">
        <f t="shared" si="112"/>
        <v>3760777</v>
      </c>
      <c r="T86" s="21">
        <f t="shared" si="112"/>
        <v>0</v>
      </c>
      <c r="U86" s="21">
        <f t="shared" si="112"/>
        <v>3760777</v>
      </c>
      <c r="V86" s="21">
        <f aca="true" t="shared" si="113" ref="V86:AA86">SUM(V87:V90)</f>
        <v>0</v>
      </c>
      <c r="W86" s="21">
        <f t="shared" si="113"/>
        <v>3760777</v>
      </c>
      <c r="X86" s="21">
        <f t="shared" si="113"/>
        <v>0</v>
      </c>
      <c r="Y86" s="21">
        <f t="shared" si="113"/>
        <v>3760777</v>
      </c>
      <c r="Z86" s="21">
        <f t="shared" si="113"/>
        <v>0</v>
      </c>
      <c r="AA86" s="21">
        <f t="shared" si="113"/>
        <v>3760777</v>
      </c>
      <c r="AB86" s="21">
        <f aca="true" t="shared" si="114" ref="AB86:AG86">SUM(AB87:AB90)</f>
        <v>5243</v>
      </c>
      <c r="AC86" s="21">
        <f t="shared" si="114"/>
        <v>3766020</v>
      </c>
      <c r="AD86" s="21">
        <f t="shared" si="114"/>
        <v>64362</v>
      </c>
      <c r="AE86" s="21">
        <f t="shared" si="114"/>
        <v>3830382</v>
      </c>
      <c r="AF86" s="21">
        <f t="shared" si="114"/>
        <v>186808</v>
      </c>
      <c r="AG86" s="21">
        <f t="shared" si="114"/>
        <v>4017190</v>
      </c>
      <c r="AH86" s="21">
        <f>SUM(AH87:AH90)</f>
        <v>0</v>
      </c>
      <c r="AI86" s="21">
        <f>SUM(AI87:AI90)</f>
        <v>4017190</v>
      </c>
    </row>
    <row r="87" spans="1:35" s="5" customFormat="1" ht="45">
      <c r="A87" s="44"/>
      <c r="B87" s="22"/>
      <c r="C87" s="24">
        <v>2310</v>
      </c>
      <c r="D87" s="11" t="s">
        <v>194</v>
      </c>
      <c r="E87" s="21"/>
      <c r="F87" s="21"/>
      <c r="G87" s="21"/>
      <c r="H87" s="21"/>
      <c r="I87" s="21">
        <v>0</v>
      </c>
      <c r="J87" s="21">
        <v>7860</v>
      </c>
      <c r="K87" s="21">
        <f>SUM(I87:J87)</f>
        <v>7860</v>
      </c>
      <c r="L87" s="21"/>
      <c r="M87" s="21">
        <f>SUM(K87:L87)</f>
        <v>7860</v>
      </c>
      <c r="N87" s="21"/>
      <c r="O87" s="21">
        <f>SUM(M87:N87)</f>
        <v>7860</v>
      </c>
      <c r="P87" s="21"/>
      <c r="Q87" s="21">
        <f>SUM(O87:P87)</f>
        <v>7860</v>
      </c>
      <c r="R87" s="21"/>
      <c r="S87" s="21">
        <f>SUM(Q87:R87)</f>
        <v>7860</v>
      </c>
      <c r="T87" s="21"/>
      <c r="U87" s="21">
        <f>SUM(S87:T87)</f>
        <v>7860</v>
      </c>
      <c r="V87" s="21"/>
      <c r="W87" s="21">
        <f>SUM(U87:V87)</f>
        <v>7860</v>
      </c>
      <c r="X87" s="21"/>
      <c r="Y87" s="21">
        <f>SUM(W87:X87)</f>
        <v>7860</v>
      </c>
      <c r="Z87" s="21"/>
      <c r="AA87" s="21">
        <f>SUM(Y87:Z87)</f>
        <v>7860</v>
      </c>
      <c r="AB87" s="21"/>
      <c r="AC87" s="21">
        <f>SUM(AA87:AB87)</f>
        <v>7860</v>
      </c>
      <c r="AD87" s="21"/>
      <c r="AE87" s="21">
        <f>SUM(AC87:AD87)</f>
        <v>7860</v>
      </c>
      <c r="AF87" s="21">
        <v>5200</v>
      </c>
      <c r="AG87" s="21">
        <f>SUM(AE87:AF87)</f>
        <v>13060</v>
      </c>
      <c r="AH87" s="21"/>
      <c r="AI87" s="21">
        <f>SUM(AG87:AH87)</f>
        <v>13060</v>
      </c>
    </row>
    <row r="88" spans="1:35" s="5" customFormat="1" ht="22.5">
      <c r="A88" s="44"/>
      <c r="B88" s="22"/>
      <c r="C88" s="24">
        <v>2510</v>
      </c>
      <c r="D88" s="11" t="s">
        <v>84</v>
      </c>
      <c r="E88" s="21">
        <v>3632917</v>
      </c>
      <c r="F88" s="21"/>
      <c r="G88" s="21">
        <f>SUM(E88:F88)</f>
        <v>3632917</v>
      </c>
      <c r="H88" s="21"/>
      <c r="I88" s="21">
        <f>SUM(G88:H88)</f>
        <v>3632917</v>
      </c>
      <c r="J88" s="21"/>
      <c r="K88" s="21">
        <f>SUM(I88:J88)</f>
        <v>3632917</v>
      </c>
      <c r="L88" s="21"/>
      <c r="M88" s="21">
        <f>SUM(K88:L88)</f>
        <v>3632917</v>
      </c>
      <c r="N88" s="21"/>
      <c r="O88" s="21">
        <f>SUM(M88:N88)</f>
        <v>3632917</v>
      </c>
      <c r="P88" s="21"/>
      <c r="Q88" s="21">
        <f>SUM(O88:P88)</f>
        <v>3632917</v>
      </c>
      <c r="R88" s="21"/>
      <c r="S88" s="21">
        <f>SUM(Q88:R88)</f>
        <v>3632917</v>
      </c>
      <c r="T88" s="21"/>
      <c r="U88" s="21">
        <f>SUM(S88:T88)</f>
        <v>3632917</v>
      </c>
      <c r="V88" s="21"/>
      <c r="W88" s="21">
        <f>SUM(U88:V88)</f>
        <v>3632917</v>
      </c>
      <c r="X88" s="21"/>
      <c r="Y88" s="21">
        <f>SUM(W88:X88)</f>
        <v>3632917</v>
      </c>
      <c r="Z88" s="21"/>
      <c r="AA88" s="21">
        <f>SUM(Y88:Z88)</f>
        <v>3632917</v>
      </c>
      <c r="AB88" s="21">
        <v>27243</v>
      </c>
      <c r="AC88" s="21">
        <f>SUM(AA88:AB88)</f>
        <v>3660160</v>
      </c>
      <c r="AD88" s="21">
        <v>64362</v>
      </c>
      <c r="AE88" s="21">
        <f>SUM(AC88:AD88)</f>
        <v>3724522</v>
      </c>
      <c r="AF88" s="21">
        <v>181608</v>
      </c>
      <c r="AG88" s="21">
        <f>SUM(AE88:AF88)</f>
        <v>3906130</v>
      </c>
      <c r="AH88" s="21"/>
      <c r="AI88" s="21">
        <f>SUM(AG88:AH88)</f>
        <v>3906130</v>
      </c>
    </row>
    <row r="89" spans="1:35" s="5" customFormat="1" ht="21" customHeight="1">
      <c r="A89" s="44"/>
      <c r="B89" s="22"/>
      <c r="C89" s="24">
        <v>4170</v>
      </c>
      <c r="D89" s="11" t="s">
        <v>47</v>
      </c>
      <c r="E89" s="21"/>
      <c r="F89" s="21"/>
      <c r="G89" s="21"/>
      <c r="H89" s="21"/>
      <c r="I89" s="21">
        <v>0</v>
      </c>
      <c r="J89" s="21">
        <v>1000</v>
      </c>
      <c r="K89" s="21">
        <f>SUM(I89:J89)</f>
        <v>1000</v>
      </c>
      <c r="L89" s="21"/>
      <c r="M89" s="21">
        <f>SUM(K89:L89)</f>
        <v>1000</v>
      </c>
      <c r="N89" s="21"/>
      <c r="O89" s="21">
        <f>SUM(M89:N89)</f>
        <v>1000</v>
      </c>
      <c r="P89" s="21"/>
      <c r="Q89" s="21">
        <f>SUM(O89:P89)</f>
        <v>1000</v>
      </c>
      <c r="R89" s="21"/>
      <c r="S89" s="21">
        <f>SUM(Q89:R89)</f>
        <v>1000</v>
      </c>
      <c r="T89" s="21"/>
      <c r="U89" s="21">
        <f>SUM(S89:T89)</f>
        <v>1000</v>
      </c>
      <c r="V89" s="21"/>
      <c r="W89" s="21">
        <f>SUM(U89:V89)</f>
        <v>1000</v>
      </c>
      <c r="X89" s="21"/>
      <c r="Y89" s="21">
        <f>SUM(W89:X89)</f>
        <v>1000</v>
      </c>
      <c r="Z89" s="21"/>
      <c r="AA89" s="21">
        <f>SUM(Y89:Z89)</f>
        <v>1000</v>
      </c>
      <c r="AB89" s="21"/>
      <c r="AC89" s="21">
        <f>SUM(AA89:AB89)</f>
        <v>1000</v>
      </c>
      <c r="AD89" s="21"/>
      <c r="AE89" s="21">
        <f>SUM(AC89:AD89)</f>
        <v>1000</v>
      </c>
      <c r="AF89" s="21"/>
      <c r="AG89" s="21">
        <f>SUM(AE89:AF89)</f>
        <v>1000</v>
      </c>
      <c r="AH89" s="21"/>
      <c r="AI89" s="21">
        <f>SUM(AG89:AH89)</f>
        <v>1000</v>
      </c>
    </row>
    <row r="90" spans="1:35" s="5" customFormat="1" ht="21" customHeight="1">
      <c r="A90" s="44"/>
      <c r="B90" s="22"/>
      <c r="C90" s="24">
        <v>4270</v>
      </c>
      <c r="D90" s="11" t="s">
        <v>44</v>
      </c>
      <c r="E90" s="21">
        <v>120000</v>
      </c>
      <c r="F90" s="21"/>
      <c r="G90" s="21">
        <f>SUM(E90:F90)</f>
        <v>120000</v>
      </c>
      <c r="H90" s="21"/>
      <c r="I90" s="21">
        <f>SUM(G90:H90)</f>
        <v>120000</v>
      </c>
      <c r="J90" s="21">
        <v>-1000</v>
      </c>
      <c r="K90" s="21">
        <f>SUM(I90:J90)</f>
        <v>119000</v>
      </c>
      <c r="L90" s="21"/>
      <c r="M90" s="21">
        <f>SUM(K90:L90)</f>
        <v>119000</v>
      </c>
      <c r="N90" s="21"/>
      <c r="O90" s="21">
        <f>SUM(M90:N90)</f>
        <v>119000</v>
      </c>
      <c r="P90" s="21"/>
      <c r="Q90" s="21">
        <f>SUM(O90:P90)</f>
        <v>119000</v>
      </c>
      <c r="R90" s="21"/>
      <c r="S90" s="21">
        <f>SUM(Q90:R90)</f>
        <v>119000</v>
      </c>
      <c r="T90" s="21"/>
      <c r="U90" s="21">
        <f>SUM(S90:T90)</f>
        <v>119000</v>
      </c>
      <c r="V90" s="21"/>
      <c r="W90" s="21">
        <f>SUM(U90:V90)</f>
        <v>119000</v>
      </c>
      <c r="X90" s="21"/>
      <c r="Y90" s="21">
        <f>SUM(W90:X90)</f>
        <v>119000</v>
      </c>
      <c r="Z90" s="21"/>
      <c r="AA90" s="21">
        <f>SUM(Y90:Z90)</f>
        <v>119000</v>
      </c>
      <c r="AB90" s="21">
        <v>-22000</v>
      </c>
      <c r="AC90" s="21">
        <f>SUM(AA90:AB90)</f>
        <v>97000</v>
      </c>
      <c r="AD90" s="21"/>
      <c r="AE90" s="21">
        <f>SUM(AC90:AD90)</f>
        <v>97000</v>
      </c>
      <c r="AF90" s="21"/>
      <c r="AG90" s="21">
        <f>SUM(AE90:AF90)</f>
        <v>97000</v>
      </c>
      <c r="AH90" s="21"/>
      <c r="AI90" s="21">
        <f>SUM(AG90:AH90)</f>
        <v>97000</v>
      </c>
    </row>
    <row r="91" spans="1:35" s="5" customFormat="1" ht="21" customHeight="1">
      <c r="A91" s="44"/>
      <c r="B91" s="22" t="s">
        <v>85</v>
      </c>
      <c r="C91" s="24"/>
      <c r="D91" s="11" t="s">
        <v>14</v>
      </c>
      <c r="E91" s="21">
        <f aca="true" t="shared" si="115" ref="E91:Q91">SUM(E92:E96)</f>
        <v>5510849</v>
      </c>
      <c r="F91" s="21">
        <f t="shared" si="115"/>
        <v>0</v>
      </c>
      <c r="G91" s="21">
        <f t="shared" si="115"/>
        <v>5510849</v>
      </c>
      <c r="H91" s="21">
        <f t="shared" si="115"/>
        <v>-500</v>
      </c>
      <c r="I91" s="21">
        <f t="shared" si="115"/>
        <v>5510349</v>
      </c>
      <c r="J91" s="21">
        <f t="shared" si="115"/>
        <v>15000</v>
      </c>
      <c r="K91" s="21">
        <f t="shared" si="115"/>
        <v>5525349</v>
      </c>
      <c r="L91" s="21">
        <f t="shared" si="115"/>
        <v>0</v>
      </c>
      <c r="M91" s="21">
        <f t="shared" si="115"/>
        <v>5525349</v>
      </c>
      <c r="N91" s="21">
        <f t="shared" si="115"/>
        <v>0</v>
      </c>
      <c r="O91" s="21">
        <f t="shared" si="115"/>
        <v>5525349</v>
      </c>
      <c r="P91" s="21">
        <f t="shared" si="115"/>
        <v>87400</v>
      </c>
      <c r="Q91" s="21">
        <f t="shared" si="115"/>
        <v>5612749</v>
      </c>
      <c r="R91" s="21">
        <f aca="true" t="shared" si="116" ref="R91:W91">SUM(R92:R96)</f>
        <v>0</v>
      </c>
      <c r="S91" s="21">
        <f t="shared" si="116"/>
        <v>5612749</v>
      </c>
      <c r="T91" s="21">
        <f t="shared" si="116"/>
        <v>0</v>
      </c>
      <c r="U91" s="21">
        <f t="shared" si="116"/>
        <v>5612749</v>
      </c>
      <c r="V91" s="21">
        <f t="shared" si="116"/>
        <v>0</v>
      </c>
      <c r="W91" s="21">
        <f t="shared" si="116"/>
        <v>5612749</v>
      </c>
      <c r="X91" s="21">
        <f aca="true" t="shared" si="117" ref="X91:AC91">SUM(X92:X96)</f>
        <v>0</v>
      </c>
      <c r="Y91" s="21">
        <f t="shared" si="117"/>
        <v>5612749</v>
      </c>
      <c r="Z91" s="21">
        <f t="shared" si="117"/>
        <v>0</v>
      </c>
      <c r="AA91" s="21">
        <f t="shared" si="117"/>
        <v>5612749</v>
      </c>
      <c r="AB91" s="21">
        <f t="shared" si="117"/>
        <v>0</v>
      </c>
      <c r="AC91" s="21">
        <f t="shared" si="117"/>
        <v>5612749</v>
      </c>
      <c r="AD91" s="21">
        <f aca="true" t="shared" si="118" ref="AD91:AI91">SUM(AD92:AD96)</f>
        <v>12450</v>
      </c>
      <c r="AE91" s="21">
        <f t="shared" si="118"/>
        <v>5625199</v>
      </c>
      <c r="AF91" s="21">
        <f t="shared" si="118"/>
        <v>-42300</v>
      </c>
      <c r="AG91" s="21">
        <f t="shared" si="118"/>
        <v>5582899</v>
      </c>
      <c r="AH91" s="21">
        <f t="shared" si="118"/>
        <v>0</v>
      </c>
      <c r="AI91" s="21">
        <f t="shared" si="118"/>
        <v>5582899</v>
      </c>
    </row>
    <row r="92" spans="1:35" s="5" customFormat="1" ht="64.5" customHeight="1">
      <c r="A92" s="44"/>
      <c r="B92" s="22"/>
      <c r="C92" s="24">
        <v>2590</v>
      </c>
      <c r="D92" s="11" t="s">
        <v>86</v>
      </c>
      <c r="E92" s="21">
        <v>263533</v>
      </c>
      <c r="F92" s="21"/>
      <c r="G92" s="21">
        <f>SUM(E92:F92)</f>
        <v>263533</v>
      </c>
      <c r="H92" s="21"/>
      <c r="I92" s="21">
        <f>SUM(G92:H92)</f>
        <v>263533</v>
      </c>
      <c r="J92" s="21"/>
      <c r="K92" s="21">
        <f>SUM(I92:J92)</f>
        <v>263533</v>
      </c>
      <c r="L92" s="21"/>
      <c r="M92" s="21">
        <f>SUM(K92:L92)</f>
        <v>263533</v>
      </c>
      <c r="N92" s="21"/>
      <c r="O92" s="21">
        <f>SUM(M92:N92)</f>
        <v>263533</v>
      </c>
      <c r="P92" s="21"/>
      <c r="Q92" s="21">
        <f>SUM(O92:P92)</f>
        <v>263533</v>
      </c>
      <c r="R92" s="21"/>
      <c r="S92" s="21">
        <f>SUM(Q92:R92)</f>
        <v>263533</v>
      </c>
      <c r="T92" s="21"/>
      <c r="U92" s="21">
        <f>SUM(S92:T92)</f>
        <v>263533</v>
      </c>
      <c r="V92" s="21"/>
      <c r="W92" s="21">
        <f>SUM(U92:V92)</f>
        <v>263533</v>
      </c>
      <c r="X92" s="21"/>
      <c r="Y92" s="21">
        <f>SUM(W92:X92)</f>
        <v>263533</v>
      </c>
      <c r="Z92" s="21"/>
      <c r="AA92" s="21">
        <f>SUM(Y92:Z92)</f>
        <v>263533</v>
      </c>
      <c r="AB92" s="21"/>
      <c r="AC92" s="21">
        <f>SUM(AA92:AB92)</f>
        <v>263533</v>
      </c>
      <c r="AD92" s="21">
        <v>12450</v>
      </c>
      <c r="AE92" s="21">
        <f>SUM(AC92:AD92)</f>
        <v>275983</v>
      </c>
      <c r="AF92" s="21">
        <v>2700</v>
      </c>
      <c r="AG92" s="21">
        <f>SUM(AE92:AF92)</f>
        <v>278683</v>
      </c>
      <c r="AH92" s="21"/>
      <c r="AI92" s="21">
        <f>SUM(AG92:AH92)</f>
        <v>278683</v>
      </c>
    </row>
    <row r="93" spans="1:35" s="5" customFormat="1" ht="21.75" customHeight="1">
      <c r="A93" s="44"/>
      <c r="B93" s="22"/>
      <c r="C93" s="24">
        <v>4170</v>
      </c>
      <c r="D93" s="11" t="s">
        <v>47</v>
      </c>
      <c r="E93" s="21"/>
      <c r="F93" s="21"/>
      <c r="G93" s="21"/>
      <c r="H93" s="21"/>
      <c r="I93" s="21">
        <v>0</v>
      </c>
      <c r="J93" s="21">
        <v>3500</v>
      </c>
      <c r="K93" s="21">
        <f>SUM(I93:J93)</f>
        <v>3500</v>
      </c>
      <c r="L93" s="21"/>
      <c r="M93" s="21">
        <f>SUM(K93:L93)</f>
        <v>3500</v>
      </c>
      <c r="N93" s="21"/>
      <c r="O93" s="21">
        <f>SUM(M93:N93)</f>
        <v>3500</v>
      </c>
      <c r="P93" s="21"/>
      <c r="Q93" s="21">
        <f>SUM(O93:P93)</f>
        <v>3500</v>
      </c>
      <c r="R93" s="21"/>
      <c r="S93" s="21">
        <f>SUM(Q93:R93)</f>
        <v>3500</v>
      </c>
      <c r="T93" s="21"/>
      <c r="U93" s="21">
        <f>SUM(S93:T93)</f>
        <v>3500</v>
      </c>
      <c r="V93" s="21"/>
      <c r="W93" s="21">
        <f>SUM(U93:V93)</f>
        <v>3500</v>
      </c>
      <c r="X93" s="21"/>
      <c r="Y93" s="21">
        <f>SUM(W93:X93)</f>
        <v>3500</v>
      </c>
      <c r="Z93" s="21"/>
      <c r="AA93" s="21">
        <f>SUM(Y93:Z93)</f>
        <v>3500</v>
      </c>
      <c r="AB93" s="21"/>
      <c r="AC93" s="21">
        <f>SUM(AA93:AB93)</f>
        <v>3500</v>
      </c>
      <c r="AD93" s="21"/>
      <c r="AE93" s="21">
        <f>SUM(AC93:AD93)</f>
        <v>3500</v>
      </c>
      <c r="AF93" s="21"/>
      <c r="AG93" s="21">
        <f>SUM(AE93:AF93)</f>
        <v>3500</v>
      </c>
      <c r="AH93" s="21"/>
      <c r="AI93" s="21">
        <f>SUM(AG93:AH93)</f>
        <v>3500</v>
      </c>
    </row>
    <row r="94" spans="1:35" s="5" customFormat="1" ht="21" customHeight="1">
      <c r="A94" s="15"/>
      <c r="B94" s="22"/>
      <c r="C94" s="24">
        <v>4210</v>
      </c>
      <c r="D94" s="11" t="s">
        <v>63</v>
      </c>
      <c r="E94" s="21">
        <v>500</v>
      </c>
      <c r="F94" s="21"/>
      <c r="G94" s="21">
        <f>SUM(E94:F94)</f>
        <v>500</v>
      </c>
      <c r="H94" s="21">
        <v>-500</v>
      </c>
      <c r="I94" s="21">
        <f>SUM(G94:H94)</f>
        <v>0</v>
      </c>
      <c r="J94" s="21"/>
      <c r="K94" s="21">
        <f>SUM(I94:J94)</f>
        <v>0</v>
      </c>
      <c r="L94" s="21"/>
      <c r="M94" s="21">
        <f>SUM(K94:L94)</f>
        <v>0</v>
      </c>
      <c r="N94" s="21"/>
      <c r="O94" s="21">
        <f>SUM(M94:N94)</f>
        <v>0</v>
      </c>
      <c r="P94" s="21"/>
      <c r="Q94" s="21">
        <f>SUM(O94:P94)</f>
        <v>0</v>
      </c>
      <c r="R94" s="21"/>
      <c r="S94" s="21">
        <f>SUM(Q94:R94)</f>
        <v>0</v>
      </c>
      <c r="T94" s="21"/>
      <c r="U94" s="21">
        <f>SUM(S94:T94)</f>
        <v>0</v>
      </c>
      <c r="V94" s="21"/>
      <c r="W94" s="21">
        <f>SUM(U94:V94)</f>
        <v>0</v>
      </c>
      <c r="X94" s="21"/>
      <c r="Y94" s="21">
        <f>SUM(W94:X94)</f>
        <v>0</v>
      </c>
      <c r="Z94" s="21"/>
      <c r="AA94" s="21">
        <f>SUM(Y94:Z94)</f>
        <v>0</v>
      </c>
      <c r="AB94" s="21"/>
      <c r="AC94" s="21">
        <f>SUM(AA94:AB94)</f>
        <v>0</v>
      </c>
      <c r="AD94" s="21"/>
      <c r="AE94" s="21">
        <f>SUM(AC94:AD94)</f>
        <v>0</v>
      </c>
      <c r="AF94" s="21"/>
      <c r="AG94" s="21">
        <f>SUM(AE94:AF94)</f>
        <v>0</v>
      </c>
      <c r="AH94" s="21"/>
      <c r="AI94" s="21">
        <f>SUM(AG94:AH94)</f>
        <v>0</v>
      </c>
    </row>
    <row r="95" spans="1:35" s="5" customFormat="1" ht="21" customHeight="1">
      <c r="A95" s="15"/>
      <c r="B95" s="22"/>
      <c r="C95" s="24">
        <v>4270</v>
      </c>
      <c r="D95" s="11" t="s">
        <v>44</v>
      </c>
      <c r="E95" s="21">
        <v>80000</v>
      </c>
      <c r="F95" s="21"/>
      <c r="G95" s="21">
        <f>SUM(E95:F95)</f>
        <v>80000</v>
      </c>
      <c r="H95" s="21"/>
      <c r="I95" s="21">
        <f>SUM(G95:H95)</f>
        <v>80000</v>
      </c>
      <c r="J95" s="21">
        <v>-3500</v>
      </c>
      <c r="K95" s="21">
        <f>SUM(I95:J95)</f>
        <v>76500</v>
      </c>
      <c r="L95" s="21"/>
      <c r="M95" s="21">
        <f>SUM(K95:L95)</f>
        <v>76500</v>
      </c>
      <c r="N95" s="21"/>
      <c r="O95" s="21">
        <f>SUM(M95:N95)</f>
        <v>76500</v>
      </c>
      <c r="P95" s="21"/>
      <c r="Q95" s="21">
        <f>SUM(O95:P95)</f>
        <v>76500</v>
      </c>
      <c r="R95" s="21"/>
      <c r="S95" s="21">
        <f>SUM(Q95:R95)</f>
        <v>76500</v>
      </c>
      <c r="T95" s="21"/>
      <c r="U95" s="21">
        <f>SUM(S95:T95)</f>
        <v>76500</v>
      </c>
      <c r="V95" s="21"/>
      <c r="W95" s="21">
        <f>SUM(U95:V95)</f>
        <v>76500</v>
      </c>
      <c r="X95" s="21"/>
      <c r="Y95" s="21">
        <f>SUM(W95:X95)</f>
        <v>76500</v>
      </c>
      <c r="Z95" s="21"/>
      <c r="AA95" s="21">
        <f>SUM(Y95:Z95)</f>
        <v>76500</v>
      </c>
      <c r="AB95" s="21"/>
      <c r="AC95" s="21">
        <f>SUM(AA95:AB95)</f>
        <v>76500</v>
      </c>
      <c r="AD95" s="21"/>
      <c r="AE95" s="21">
        <f>SUM(AC95:AD95)</f>
        <v>76500</v>
      </c>
      <c r="AF95" s="21"/>
      <c r="AG95" s="21">
        <f>SUM(AE95:AF95)</f>
        <v>76500</v>
      </c>
      <c r="AH95" s="21"/>
      <c r="AI95" s="21">
        <f>SUM(AG95:AH95)</f>
        <v>76500</v>
      </c>
    </row>
    <row r="96" spans="1:35" s="5" customFormat="1" ht="22.5">
      <c r="A96" s="15"/>
      <c r="B96" s="22"/>
      <c r="C96" s="24">
        <v>6050</v>
      </c>
      <c r="D96" s="40" t="s">
        <v>45</v>
      </c>
      <c r="E96" s="21">
        <v>5166816</v>
      </c>
      <c r="F96" s="21"/>
      <c r="G96" s="21">
        <f>SUM(E96:F96)</f>
        <v>5166816</v>
      </c>
      <c r="H96" s="21"/>
      <c r="I96" s="21">
        <f>SUM(G96:H96)</f>
        <v>5166816</v>
      </c>
      <c r="J96" s="21">
        <v>15000</v>
      </c>
      <c r="K96" s="21">
        <f>SUM(I96:J96)</f>
        <v>5181816</v>
      </c>
      <c r="L96" s="21"/>
      <c r="M96" s="21">
        <f>SUM(K96:L96)</f>
        <v>5181816</v>
      </c>
      <c r="N96" s="21"/>
      <c r="O96" s="21">
        <f>SUM(M96:N96)</f>
        <v>5181816</v>
      </c>
      <c r="P96" s="21">
        <v>87400</v>
      </c>
      <c r="Q96" s="21">
        <f>SUM(O96:P96)</f>
        <v>5269216</v>
      </c>
      <c r="R96" s="21"/>
      <c r="S96" s="21">
        <f>SUM(Q96:R96)</f>
        <v>5269216</v>
      </c>
      <c r="T96" s="21"/>
      <c r="U96" s="21">
        <f>SUM(S96:T96)</f>
        <v>5269216</v>
      </c>
      <c r="V96" s="21"/>
      <c r="W96" s="21">
        <f>SUM(U96:V96)</f>
        <v>5269216</v>
      </c>
      <c r="X96" s="21"/>
      <c r="Y96" s="21">
        <f>SUM(W96:X96)</f>
        <v>5269216</v>
      </c>
      <c r="Z96" s="21"/>
      <c r="AA96" s="21">
        <f>SUM(Y96:Z96)</f>
        <v>5269216</v>
      </c>
      <c r="AB96" s="21"/>
      <c r="AC96" s="21">
        <f>SUM(AA96:AB96)</f>
        <v>5269216</v>
      </c>
      <c r="AD96" s="21"/>
      <c r="AE96" s="21">
        <f>SUM(AC96:AD96)</f>
        <v>5269216</v>
      </c>
      <c r="AF96" s="21">
        <v>-45000</v>
      </c>
      <c r="AG96" s="21">
        <f>SUM(AE96:AF96)</f>
        <v>5224216</v>
      </c>
      <c r="AH96" s="21"/>
      <c r="AI96" s="21">
        <f>SUM(AG96:AH96)</f>
        <v>5224216</v>
      </c>
    </row>
    <row r="97" spans="1:35" s="5" customFormat="1" ht="21" customHeight="1">
      <c r="A97" s="15"/>
      <c r="B97" s="17" t="s">
        <v>88</v>
      </c>
      <c r="C97" s="12"/>
      <c r="D97" s="40" t="s">
        <v>89</v>
      </c>
      <c r="E97" s="16">
        <f aca="true" t="shared" si="119" ref="E97:Q97">SUM(E98:E103)</f>
        <v>308500</v>
      </c>
      <c r="F97" s="16">
        <f t="shared" si="119"/>
        <v>0</v>
      </c>
      <c r="G97" s="16">
        <f t="shared" si="119"/>
        <v>308500</v>
      </c>
      <c r="H97" s="16">
        <f t="shared" si="119"/>
        <v>0</v>
      </c>
      <c r="I97" s="16">
        <f t="shared" si="119"/>
        <v>308500</v>
      </c>
      <c r="J97" s="16">
        <f t="shared" si="119"/>
        <v>0</v>
      </c>
      <c r="K97" s="16">
        <f t="shared" si="119"/>
        <v>308500</v>
      </c>
      <c r="L97" s="16">
        <f t="shared" si="119"/>
        <v>0</v>
      </c>
      <c r="M97" s="16">
        <f t="shared" si="119"/>
        <v>308500</v>
      </c>
      <c r="N97" s="16">
        <f t="shared" si="119"/>
        <v>0</v>
      </c>
      <c r="O97" s="16">
        <f t="shared" si="119"/>
        <v>308500</v>
      </c>
      <c r="P97" s="16">
        <f t="shared" si="119"/>
        <v>0</v>
      </c>
      <c r="Q97" s="16">
        <f t="shared" si="119"/>
        <v>308500</v>
      </c>
      <c r="R97" s="16">
        <f aca="true" t="shared" si="120" ref="R97:W97">SUM(R98:R103)</f>
        <v>0</v>
      </c>
      <c r="S97" s="16">
        <f t="shared" si="120"/>
        <v>308500</v>
      </c>
      <c r="T97" s="16">
        <f t="shared" si="120"/>
        <v>0</v>
      </c>
      <c r="U97" s="16">
        <f t="shared" si="120"/>
        <v>308500</v>
      </c>
      <c r="V97" s="16">
        <f t="shared" si="120"/>
        <v>0</v>
      </c>
      <c r="W97" s="16">
        <f t="shared" si="120"/>
        <v>308500</v>
      </c>
      <c r="X97" s="16">
        <f aca="true" t="shared" si="121" ref="X97:AC97">SUM(X98:X103)</f>
        <v>0</v>
      </c>
      <c r="Y97" s="16">
        <f t="shared" si="121"/>
        <v>308500</v>
      </c>
      <c r="Z97" s="16">
        <f t="shared" si="121"/>
        <v>0</v>
      </c>
      <c r="AA97" s="16">
        <f t="shared" si="121"/>
        <v>308500</v>
      </c>
      <c r="AB97" s="16">
        <f t="shared" si="121"/>
        <v>0</v>
      </c>
      <c r="AC97" s="16">
        <f t="shared" si="121"/>
        <v>308500</v>
      </c>
      <c r="AD97" s="16">
        <f aca="true" t="shared" si="122" ref="AD97:AI97">SUM(AD98:AD103)</f>
        <v>0</v>
      </c>
      <c r="AE97" s="16">
        <f t="shared" si="122"/>
        <v>308500</v>
      </c>
      <c r="AF97" s="16">
        <f t="shared" si="122"/>
        <v>0</v>
      </c>
      <c r="AG97" s="16">
        <f t="shared" si="122"/>
        <v>308500</v>
      </c>
      <c r="AH97" s="16">
        <f t="shared" si="122"/>
        <v>0</v>
      </c>
      <c r="AI97" s="16">
        <f t="shared" si="122"/>
        <v>308500</v>
      </c>
    </row>
    <row r="98" spans="1:35" s="5" customFormat="1" ht="21" customHeight="1">
      <c r="A98" s="15"/>
      <c r="B98" s="17"/>
      <c r="C98" s="12">
        <v>4110</v>
      </c>
      <c r="D98" s="11" t="s">
        <v>61</v>
      </c>
      <c r="E98" s="16">
        <v>3110</v>
      </c>
      <c r="F98" s="16"/>
      <c r="G98" s="16">
        <f aca="true" t="shared" si="123" ref="G98:G103">SUM(E98:F98)</f>
        <v>3110</v>
      </c>
      <c r="H98" s="16"/>
      <c r="I98" s="16">
        <f aca="true" t="shared" si="124" ref="I98:I103">SUM(G98:H98)</f>
        <v>3110</v>
      </c>
      <c r="J98" s="16"/>
      <c r="K98" s="16">
        <f aca="true" t="shared" si="125" ref="K98:K103">SUM(I98:J98)</f>
        <v>3110</v>
      </c>
      <c r="L98" s="16"/>
      <c r="M98" s="16">
        <f aca="true" t="shared" si="126" ref="M98:M103">SUM(K98:L98)</f>
        <v>3110</v>
      </c>
      <c r="N98" s="16"/>
      <c r="O98" s="16">
        <f aca="true" t="shared" si="127" ref="O98:O103">SUM(M98:N98)</f>
        <v>3110</v>
      </c>
      <c r="P98" s="16"/>
      <c r="Q98" s="16">
        <f aca="true" t="shared" si="128" ref="Q98:Q103">SUM(O98:P98)</f>
        <v>3110</v>
      </c>
      <c r="R98" s="16"/>
      <c r="S98" s="16">
        <f aca="true" t="shared" si="129" ref="S98:S103">SUM(Q98:R98)</f>
        <v>3110</v>
      </c>
      <c r="T98" s="16"/>
      <c r="U98" s="16">
        <f aca="true" t="shared" si="130" ref="U98:U103">SUM(S98:T98)</f>
        <v>3110</v>
      </c>
      <c r="V98" s="16"/>
      <c r="W98" s="16">
        <f aca="true" t="shared" si="131" ref="W98:W103">SUM(U98:V98)</f>
        <v>3110</v>
      </c>
      <c r="X98" s="16"/>
      <c r="Y98" s="16">
        <f aca="true" t="shared" si="132" ref="Y98:Y103">SUM(W98:X98)</f>
        <v>3110</v>
      </c>
      <c r="Z98" s="16"/>
      <c r="AA98" s="16">
        <f aca="true" t="shared" si="133" ref="AA98:AA103">SUM(Y98:Z98)</f>
        <v>3110</v>
      </c>
      <c r="AB98" s="16"/>
      <c r="AC98" s="16">
        <f aca="true" t="shared" si="134" ref="AC98:AC103">SUM(AA98:AB98)</f>
        <v>3110</v>
      </c>
      <c r="AD98" s="16"/>
      <c r="AE98" s="16">
        <f aca="true" t="shared" si="135" ref="AE98:AE103">SUM(AC98:AD98)</f>
        <v>3110</v>
      </c>
      <c r="AF98" s="16"/>
      <c r="AG98" s="16">
        <f aca="true" t="shared" si="136" ref="AG98:AG103">SUM(AE98:AF98)</f>
        <v>3110</v>
      </c>
      <c r="AH98" s="16"/>
      <c r="AI98" s="16">
        <f aca="true" t="shared" si="137" ref="AI98:AI103">SUM(AG98:AH98)</f>
        <v>3110</v>
      </c>
    </row>
    <row r="99" spans="1:35" s="5" customFormat="1" ht="21" customHeight="1">
      <c r="A99" s="15"/>
      <c r="B99" s="17"/>
      <c r="C99" s="12">
        <v>4120</v>
      </c>
      <c r="D99" s="11" t="s">
        <v>62</v>
      </c>
      <c r="E99" s="16">
        <v>441</v>
      </c>
      <c r="F99" s="16"/>
      <c r="G99" s="16">
        <f t="shared" si="123"/>
        <v>441</v>
      </c>
      <c r="H99" s="16"/>
      <c r="I99" s="16">
        <f t="shared" si="124"/>
        <v>441</v>
      </c>
      <c r="J99" s="16"/>
      <c r="K99" s="16">
        <f t="shared" si="125"/>
        <v>441</v>
      </c>
      <c r="L99" s="16"/>
      <c r="M99" s="16">
        <f t="shared" si="126"/>
        <v>441</v>
      </c>
      <c r="N99" s="16"/>
      <c r="O99" s="16">
        <f t="shared" si="127"/>
        <v>441</v>
      </c>
      <c r="P99" s="16"/>
      <c r="Q99" s="16">
        <f t="shared" si="128"/>
        <v>441</v>
      </c>
      <c r="R99" s="16"/>
      <c r="S99" s="16">
        <f t="shared" si="129"/>
        <v>441</v>
      </c>
      <c r="T99" s="16"/>
      <c r="U99" s="16">
        <f t="shared" si="130"/>
        <v>441</v>
      </c>
      <c r="V99" s="16"/>
      <c r="W99" s="16">
        <f t="shared" si="131"/>
        <v>441</v>
      </c>
      <c r="X99" s="16"/>
      <c r="Y99" s="16">
        <f t="shared" si="132"/>
        <v>441</v>
      </c>
      <c r="Z99" s="16"/>
      <c r="AA99" s="16">
        <f t="shared" si="133"/>
        <v>441</v>
      </c>
      <c r="AB99" s="16"/>
      <c r="AC99" s="16">
        <f t="shared" si="134"/>
        <v>441</v>
      </c>
      <c r="AD99" s="16"/>
      <c r="AE99" s="16">
        <f t="shared" si="135"/>
        <v>441</v>
      </c>
      <c r="AF99" s="16"/>
      <c r="AG99" s="16">
        <f t="shared" si="136"/>
        <v>441</v>
      </c>
      <c r="AH99" s="16"/>
      <c r="AI99" s="16">
        <f t="shared" si="137"/>
        <v>441</v>
      </c>
    </row>
    <row r="100" spans="1:35" s="5" customFormat="1" ht="21" customHeight="1">
      <c r="A100" s="15"/>
      <c r="B100" s="17"/>
      <c r="C100" s="12">
        <v>4170</v>
      </c>
      <c r="D100" s="11" t="s">
        <v>47</v>
      </c>
      <c r="E100" s="16">
        <v>33000</v>
      </c>
      <c r="F100" s="16"/>
      <c r="G100" s="16">
        <f t="shared" si="123"/>
        <v>33000</v>
      </c>
      <c r="H100" s="16"/>
      <c r="I100" s="16">
        <f t="shared" si="124"/>
        <v>33000</v>
      </c>
      <c r="J100" s="16"/>
      <c r="K100" s="16">
        <f t="shared" si="125"/>
        <v>33000</v>
      </c>
      <c r="L100" s="16"/>
      <c r="M100" s="16">
        <f t="shared" si="126"/>
        <v>33000</v>
      </c>
      <c r="N100" s="16"/>
      <c r="O100" s="16">
        <f t="shared" si="127"/>
        <v>33000</v>
      </c>
      <c r="P100" s="16"/>
      <c r="Q100" s="16">
        <f t="shared" si="128"/>
        <v>33000</v>
      </c>
      <c r="R100" s="16"/>
      <c r="S100" s="16">
        <f t="shared" si="129"/>
        <v>33000</v>
      </c>
      <c r="T100" s="16"/>
      <c r="U100" s="16">
        <f t="shared" si="130"/>
        <v>33000</v>
      </c>
      <c r="V100" s="16"/>
      <c r="W100" s="16">
        <f t="shared" si="131"/>
        <v>33000</v>
      </c>
      <c r="X100" s="16"/>
      <c r="Y100" s="16">
        <f t="shared" si="132"/>
        <v>33000</v>
      </c>
      <c r="Z100" s="16"/>
      <c r="AA100" s="16">
        <f t="shared" si="133"/>
        <v>33000</v>
      </c>
      <c r="AB100" s="16"/>
      <c r="AC100" s="16">
        <f t="shared" si="134"/>
        <v>33000</v>
      </c>
      <c r="AD100" s="16"/>
      <c r="AE100" s="16">
        <f t="shared" si="135"/>
        <v>33000</v>
      </c>
      <c r="AF100" s="16"/>
      <c r="AG100" s="16">
        <f t="shared" si="136"/>
        <v>33000</v>
      </c>
      <c r="AH100" s="16"/>
      <c r="AI100" s="16">
        <f t="shared" si="137"/>
        <v>33000</v>
      </c>
    </row>
    <row r="101" spans="1:35" s="5" customFormat="1" ht="21" customHeight="1">
      <c r="A101" s="15"/>
      <c r="B101" s="17"/>
      <c r="C101" s="12">
        <v>4210</v>
      </c>
      <c r="D101" s="40" t="s">
        <v>63</v>
      </c>
      <c r="E101" s="16">
        <v>45000</v>
      </c>
      <c r="F101" s="16"/>
      <c r="G101" s="16">
        <f t="shared" si="123"/>
        <v>45000</v>
      </c>
      <c r="H101" s="16"/>
      <c r="I101" s="16">
        <f t="shared" si="124"/>
        <v>45000</v>
      </c>
      <c r="J101" s="16"/>
      <c r="K101" s="16">
        <f t="shared" si="125"/>
        <v>45000</v>
      </c>
      <c r="L101" s="16"/>
      <c r="M101" s="16">
        <f t="shared" si="126"/>
        <v>45000</v>
      </c>
      <c r="N101" s="16"/>
      <c r="O101" s="16">
        <f t="shared" si="127"/>
        <v>45000</v>
      </c>
      <c r="P101" s="16"/>
      <c r="Q101" s="16">
        <f t="shared" si="128"/>
        <v>45000</v>
      </c>
      <c r="R101" s="16"/>
      <c r="S101" s="16">
        <f t="shared" si="129"/>
        <v>45000</v>
      </c>
      <c r="T101" s="16"/>
      <c r="U101" s="16">
        <f t="shared" si="130"/>
        <v>45000</v>
      </c>
      <c r="V101" s="16"/>
      <c r="W101" s="16">
        <f t="shared" si="131"/>
        <v>45000</v>
      </c>
      <c r="X101" s="16"/>
      <c r="Y101" s="16">
        <f t="shared" si="132"/>
        <v>45000</v>
      </c>
      <c r="Z101" s="16"/>
      <c r="AA101" s="16">
        <f t="shared" si="133"/>
        <v>45000</v>
      </c>
      <c r="AB101" s="16"/>
      <c r="AC101" s="16">
        <f t="shared" si="134"/>
        <v>45000</v>
      </c>
      <c r="AD101" s="16"/>
      <c r="AE101" s="16">
        <f t="shared" si="135"/>
        <v>45000</v>
      </c>
      <c r="AF101" s="16"/>
      <c r="AG101" s="16">
        <f t="shared" si="136"/>
        <v>45000</v>
      </c>
      <c r="AH101" s="16"/>
      <c r="AI101" s="16">
        <f t="shared" si="137"/>
        <v>45000</v>
      </c>
    </row>
    <row r="102" spans="1:35" s="5" customFormat="1" ht="21" customHeight="1">
      <c r="A102" s="15"/>
      <c r="B102" s="17"/>
      <c r="C102" s="12">
        <v>4300</v>
      </c>
      <c r="D102" s="40" t="s">
        <v>38</v>
      </c>
      <c r="E102" s="16">
        <v>215949</v>
      </c>
      <c r="F102" s="16"/>
      <c r="G102" s="16">
        <f t="shared" si="123"/>
        <v>215949</v>
      </c>
      <c r="H102" s="16"/>
      <c r="I102" s="16">
        <f t="shared" si="124"/>
        <v>215949</v>
      </c>
      <c r="J102" s="16"/>
      <c r="K102" s="16">
        <f t="shared" si="125"/>
        <v>215949</v>
      </c>
      <c r="L102" s="16"/>
      <c r="M102" s="16">
        <f t="shared" si="126"/>
        <v>215949</v>
      </c>
      <c r="N102" s="16"/>
      <c r="O102" s="16">
        <f t="shared" si="127"/>
        <v>215949</v>
      </c>
      <c r="P102" s="16"/>
      <c r="Q102" s="16">
        <f t="shared" si="128"/>
        <v>215949</v>
      </c>
      <c r="R102" s="16"/>
      <c r="S102" s="16">
        <f t="shared" si="129"/>
        <v>215949</v>
      </c>
      <c r="T102" s="16"/>
      <c r="U102" s="16">
        <f t="shared" si="130"/>
        <v>215949</v>
      </c>
      <c r="V102" s="16"/>
      <c r="W102" s="16">
        <f t="shared" si="131"/>
        <v>215949</v>
      </c>
      <c r="X102" s="16"/>
      <c r="Y102" s="16">
        <f t="shared" si="132"/>
        <v>215949</v>
      </c>
      <c r="Z102" s="16"/>
      <c r="AA102" s="16">
        <f t="shared" si="133"/>
        <v>215949</v>
      </c>
      <c r="AB102" s="16"/>
      <c r="AC102" s="16">
        <f t="shared" si="134"/>
        <v>215949</v>
      </c>
      <c r="AD102" s="16"/>
      <c r="AE102" s="16">
        <f t="shared" si="135"/>
        <v>215949</v>
      </c>
      <c r="AF102" s="16"/>
      <c r="AG102" s="16">
        <f t="shared" si="136"/>
        <v>215949</v>
      </c>
      <c r="AH102" s="16"/>
      <c r="AI102" s="16">
        <f t="shared" si="137"/>
        <v>215949</v>
      </c>
    </row>
    <row r="103" spans="1:35" s="5" customFormat="1" ht="21" customHeight="1">
      <c r="A103" s="15"/>
      <c r="B103" s="17"/>
      <c r="C103" s="12">
        <v>4430</v>
      </c>
      <c r="D103" s="11" t="s">
        <v>50</v>
      </c>
      <c r="E103" s="16">
        <v>11000</v>
      </c>
      <c r="F103" s="16"/>
      <c r="G103" s="16">
        <f t="shared" si="123"/>
        <v>11000</v>
      </c>
      <c r="H103" s="16"/>
      <c r="I103" s="16">
        <f t="shared" si="124"/>
        <v>11000</v>
      </c>
      <c r="J103" s="16"/>
      <c r="K103" s="16">
        <f t="shared" si="125"/>
        <v>11000</v>
      </c>
      <c r="L103" s="16"/>
      <c r="M103" s="16">
        <f t="shared" si="126"/>
        <v>11000</v>
      </c>
      <c r="N103" s="16"/>
      <c r="O103" s="16">
        <f t="shared" si="127"/>
        <v>11000</v>
      </c>
      <c r="P103" s="16"/>
      <c r="Q103" s="16">
        <f t="shared" si="128"/>
        <v>11000</v>
      </c>
      <c r="R103" s="16"/>
      <c r="S103" s="16">
        <f t="shared" si="129"/>
        <v>11000</v>
      </c>
      <c r="T103" s="16"/>
      <c r="U103" s="16">
        <f t="shared" si="130"/>
        <v>11000</v>
      </c>
      <c r="V103" s="16"/>
      <c r="W103" s="16">
        <f t="shared" si="131"/>
        <v>11000</v>
      </c>
      <c r="X103" s="16"/>
      <c r="Y103" s="16">
        <f t="shared" si="132"/>
        <v>11000</v>
      </c>
      <c r="Z103" s="16"/>
      <c r="AA103" s="16">
        <f t="shared" si="133"/>
        <v>11000</v>
      </c>
      <c r="AB103" s="16"/>
      <c r="AC103" s="16">
        <f t="shared" si="134"/>
        <v>11000</v>
      </c>
      <c r="AD103" s="16"/>
      <c r="AE103" s="16">
        <f t="shared" si="135"/>
        <v>11000</v>
      </c>
      <c r="AF103" s="16"/>
      <c r="AG103" s="16">
        <f t="shared" si="136"/>
        <v>11000</v>
      </c>
      <c r="AH103" s="16"/>
      <c r="AI103" s="16">
        <f t="shared" si="137"/>
        <v>11000</v>
      </c>
    </row>
    <row r="104" spans="1:35" s="5" customFormat="1" ht="21" customHeight="1">
      <c r="A104" s="15"/>
      <c r="B104" s="39">
        <v>80146</v>
      </c>
      <c r="C104" s="37"/>
      <c r="D104" s="11" t="s">
        <v>90</v>
      </c>
      <c r="E104" s="21">
        <f aca="true" t="shared" si="138" ref="E104:AI104">SUM(E105:E105)</f>
        <v>15642</v>
      </c>
      <c r="F104" s="21">
        <f t="shared" si="138"/>
        <v>0</v>
      </c>
      <c r="G104" s="21">
        <f t="shared" si="138"/>
        <v>15642</v>
      </c>
      <c r="H104" s="21">
        <f t="shared" si="138"/>
        <v>0</v>
      </c>
      <c r="I104" s="21">
        <f t="shared" si="138"/>
        <v>15642</v>
      </c>
      <c r="J104" s="21">
        <f t="shared" si="138"/>
        <v>0</v>
      </c>
      <c r="K104" s="21">
        <f t="shared" si="138"/>
        <v>15642</v>
      </c>
      <c r="L104" s="21">
        <f t="shared" si="138"/>
        <v>0</v>
      </c>
      <c r="M104" s="21">
        <f t="shared" si="138"/>
        <v>15642</v>
      </c>
      <c r="N104" s="21">
        <f t="shared" si="138"/>
        <v>0</v>
      </c>
      <c r="O104" s="21">
        <f t="shared" si="138"/>
        <v>15642</v>
      </c>
      <c r="P104" s="21">
        <f t="shared" si="138"/>
        <v>0</v>
      </c>
      <c r="Q104" s="21">
        <f t="shared" si="138"/>
        <v>15642</v>
      </c>
      <c r="R104" s="21">
        <f t="shared" si="138"/>
        <v>0</v>
      </c>
      <c r="S104" s="21">
        <f t="shared" si="138"/>
        <v>15642</v>
      </c>
      <c r="T104" s="21">
        <f t="shared" si="138"/>
        <v>0</v>
      </c>
      <c r="U104" s="21">
        <f t="shared" si="138"/>
        <v>15642</v>
      </c>
      <c r="V104" s="21">
        <f t="shared" si="138"/>
        <v>0</v>
      </c>
      <c r="W104" s="21">
        <f t="shared" si="138"/>
        <v>15642</v>
      </c>
      <c r="X104" s="21">
        <f t="shared" si="138"/>
        <v>0</v>
      </c>
      <c r="Y104" s="21">
        <f t="shared" si="138"/>
        <v>15642</v>
      </c>
      <c r="Z104" s="21">
        <f t="shared" si="138"/>
        <v>0</v>
      </c>
      <c r="AA104" s="21">
        <f t="shared" si="138"/>
        <v>15642</v>
      </c>
      <c r="AB104" s="21">
        <f t="shared" si="138"/>
        <v>0</v>
      </c>
      <c r="AC104" s="21">
        <f t="shared" si="138"/>
        <v>15642</v>
      </c>
      <c r="AD104" s="21">
        <f t="shared" si="138"/>
        <v>0</v>
      </c>
      <c r="AE104" s="21">
        <f t="shared" si="138"/>
        <v>15642</v>
      </c>
      <c r="AF104" s="21">
        <f t="shared" si="138"/>
        <v>1500</v>
      </c>
      <c r="AG104" s="21">
        <f t="shared" si="138"/>
        <v>17142</v>
      </c>
      <c r="AH104" s="21">
        <f t="shared" si="138"/>
        <v>0</v>
      </c>
      <c r="AI104" s="21">
        <f t="shared" si="138"/>
        <v>17142</v>
      </c>
    </row>
    <row r="105" spans="1:35" s="5" customFormat="1" ht="22.5">
      <c r="A105" s="15"/>
      <c r="B105" s="39"/>
      <c r="C105" s="37">
        <v>2510</v>
      </c>
      <c r="D105" s="11" t="s">
        <v>84</v>
      </c>
      <c r="E105" s="21">
        <v>15642</v>
      </c>
      <c r="F105" s="21"/>
      <c r="G105" s="21">
        <f>SUM(E105:F105)</f>
        <v>15642</v>
      </c>
      <c r="H105" s="21"/>
      <c r="I105" s="21">
        <f>SUM(G105:H105)</f>
        <v>15642</v>
      </c>
      <c r="J105" s="21"/>
      <c r="K105" s="21">
        <f>SUM(I105:J105)</f>
        <v>15642</v>
      </c>
      <c r="L105" s="21"/>
      <c r="M105" s="21">
        <f>SUM(K105:L105)</f>
        <v>15642</v>
      </c>
      <c r="N105" s="21"/>
      <c r="O105" s="21">
        <f>SUM(M105:N105)</f>
        <v>15642</v>
      </c>
      <c r="P105" s="21"/>
      <c r="Q105" s="21">
        <f>SUM(O105:P105)</f>
        <v>15642</v>
      </c>
      <c r="R105" s="21"/>
      <c r="S105" s="21">
        <f>SUM(Q105:R105)</f>
        <v>15642</v>
      </c>
      <c r="T105" s="21"/>
      <c r="U105" s="21">
        <f>SUM(S105:T105)</f>
        <v>15642</v>
      </c>
      <c r="V105" s="21"/>
      <c r="W105" s="21">
        <f>SUM(U105:V105)</f>
        <v>15642</v>
      </c>
      <c r="X105" s="21"/>
      <c r="Y105" s="21">
        <f>SUM(W105:X105)</f>
        <v>15642</v>
      </c>
      <c r="Z105" s="21"/>
      <c r="AA105" s="21">
        <f>SUM(Y105:Z105)</f>
        <v>15642</v>
      </c>
      <c r="AB105" s="21"/>
      <c r="AC105" s="21">
        <f>SUM(AA105:AB105)</f>
        <v>15642</v>
      </c>
      <c r="AD105" s="21"/>
      <c r="AE105" s="21">
        <f>SUM(AC105:AD105)</f>
        <v>15642</v>
      </c>
      <c r="AF105" s="21">
        <v>1500</v>
      </c>
      <c r="AG105" s="21">
        <f>SUM(AE105:AF105)</f>
        <v>17142</v>
      </c>
      <c r="AH105" s="21"/>
      <c r="AI105" s="21">
        <f>SUM(AG105:AH105)</f>
        <v>17142</v>
      </c>
    </row>
    <row r="106" spans="1:35" s="5" customFormat="1" ht="21" customHeight="1">
      <c r="A106" s="15"/>
      <c r="B106" s="22">
        <v>80195</v>
      </c>
      <c r="C106" s="15"/>
      <c r="D106" s="11" t="s">
        <v>6</v>
      </c>
      <c r="E106" s="21">
        <f aca="true" t="shared" si="139" ref="E106:Q106">SUM(E107:E110)</f>
        <v>185941</v>
      </c>
      <c r="F106" s="21">
        <f t="shared" si="139"/>
        <v>0</v>
      </c>
      <c r="G106" s="21">
        <f t="shared" si="139"/>
        <v>185941</v>
      </c>
      <c r="H106" s="21">
        <f t="shared" si="139"/>
        <v>0</v>
      </c>
      <c r="I106" s="21">
        <f t="shared" si="139"/>
        <v>185941</v>
      </c>
      <c r="J106" s="21">
        <f t="shared" si="139"/>
        <v>0</v>
      </c>
      <c r="K106" s="21">
        <f t="shared" si="139"/>
        <v>185941</v>
      </c>
      <c r="L106" s="21">
        <f t="shared" si="139"/>
        <v>0</v>
      </c>
      <c r="M106" s="21">
        <f t="shared" si="139"/>
        <v>185941</v>
      </c>
      <c r="N106" s="21">
        <f t="shared" si="139"/>
        <v>0</v>
      </c>
      <c r="O106" s="21">
        <f t="shared" si="139"/>
        <v>185941</v>
      </c>
      <c r="P106" s="21">
        <f t="shared" si="139"/>
        <v>0</v>
      </c>
      <c r="Q106" s="21">
        <f t="shared" si="139"/>
        <v>185941</v>
      </c>
      <c r="R106" s="21">
        <f aca="true" t="shared" si="140" ref="R106:W106">SUM(R107:R110)</f>
        <v>0</v>
      </c>
      <c r="S106" s="21">
        <f t="shared" si="140"/>
        <v>185941</v>
      </c>
      <c r="T106" s="21">
        <f t="shared" si="140"/>
        <v>0</v>
      </c>
      <c r="U106" s="21">
        <f t="shared" si="140"/>
        <v>185941</v>
      </c>
      <c r="V106" s="21">
        <f t="shared" si="140"/>
        <v>0</v>
      </c>
      <c r="W106" s="21">
        <f t="shared" si="140"/>
        <v>185941</v>
      </c>
      <c r="X106" s="21">
        <f aca="true" t="shared" si="141" ref="X106:AC106">SUM(X107:X110)</f>
        <v>0</v>
      </c>
      <c r="Y106" s="21">
        <f t="shared" si="141"/>
        <v>185941</v>
      </c>
      <c r="Z106" s="21">
        <f t="shared" si="141"/>
        <v>0</v>
      </c>
      <c r="AA106" s="21">
        <f t="shared" si="141"/>
        <v>185941</v>
      </c>
      <c r="AB106" s="21">
        <f t="shared" si="141"/>
        <v>0</v>
      </c>
      <c r="AC106" s="21">
        <f t="shared" si="141"/>
        <v>185941</v>
      </c>
      <c r="AD106" s="21">
        <f aca="true" t="shared" si="142" ref="AD106:AI106">SUM(AD107:AD110)</f>
        <v>0</v>
      </c>
      <c r="AE106" s="21">
        <f t="shared" si="142"/>
        <v>185941</v>
      </c>
      <c r="AF106" s="21">
        <f t="shared" si="142"/>
        <v>936</v>
      </c>
      <c r="AG106" s="21">
        <f t="shared" si="142"/>
        <v>186877</v>
      </c>
      <c r="AH106" s="21">
        <f t="shared" si="142"/>
        <v>0</v>
      </c>
      <c r="AI106" s="21">
        <f t="shared" si="142"/>
        <v>186877</v>
      </c>
    </row>
    <row r="107" spans="1:35" s="5" customFormat="1" ht="21" customHeight="1">
      <c r="A107" s="15"/>
      <c r="B107" s="22"/>
      <c r="C107" s="15">
        <v>4170</v>
      </c>
      <c r="D107" s="11" t="s">
        <v>47</v>
      </c>
      <c r="E107" s="21">
        <v>1060</v>
      </c>
      <c r="F107" s="21"/>
      <c r="G107" s="21">
        <f>SUM(E107:F107)</f>
        <v>1060</v>
      </c>
      <c r="H107" s="21"/>
      <c r="I107" s="21">
        <f>SUM(G107:H107)</f>
        <v>1060</v>
      </c>
      <c r="J107" s="21"/>
      <c r="K107" s="21">
        <f>SUM(I107:J107)</f>
        <v>1060</v>
      </c>
      <c r="L107" s="21"/>
      <c r="M107" s="21">
        <f>SUM(K107:L107)</f>
        <v>1060</v>
      </c>
      <c r="N107" s="21"/>
      <c r="O107" s="21">
        <f>SUM(M107:N107)</f>
        <v>1060</v>
      </c>
      <c r="P107" s="21"/>
      <c r="Q107" s="21">
        <f>SUM(O107:P107)</f>
        <v>1060</v>
      </c>
      <c r="R107" s="21"/>
      <c r="S107" s="21">
        <f>SUM(Q107:R107)</f>
        <v>1060</v>
      </c>
      <c r="T107" s="21"/>
      <c r="U107" s="21">
        <f>SUM(S107:T107)</f>
        <v>1060</v>
      </c>
      <c r="V107" s="21"/>
      <c r="W107" s="21">
        <f>SUM(U107:V107)</f>
        <v>1060</v>
      </c>
      <c r="X107" s="21"/>
      <c r="Y107" s="21">
        <f>SUM(W107:X107)</f>
        <v>1060</v>
      </c>
      <c r="Z107" s="21"/>
      <c r="AA107" s="21">
        <f>SUM(Y107:Z107)</f>
        <v>1060</v>
      </c>
      <c r="AB107" s="21"/>
      <c r="AC107" s="21">
        <f>SUM(AA107:AB107)</f>
        <v>1060</v>
      </c>
      <c r="AD107" s="21"/>
      <c r="AE107" s="21">
        <f>SUM(AC107:AD107)</f>
        <v>1060</v>
      </c>
      <c r="AF107" s="21">
        <v>936</v>
      </c>
      <c r="AG107" s="21">
        <f>SUM(AE107:AF107)</f>
        <v>1996</v>
      </c>
      <c r="AH107" s="21"/>
      <c r="AI107" s="21">
        <f>SUM(AG107:AH107)</f>
        <v>1996</v>
      </c>
    </row>
    <row r="108" spans="1:35" s="5" customFormat="1" ht="21" customHeight="1">
      <c r="A108" s="15"/>
      <c r="B108" s="22"/>
      <c r="C108" s="15">
        <v>4210</v>
      </c>
      <c r="D108" s="11" t="s">
        <v>43</v>
      </c>
      <c r="E108" s="21">
        <v>1200</v>
      </c>
      <c r="F108" s="21"/>
      <c r="G108" s="21">
        <f>SUM(E108:F108)</f>
        <v>1200</v>
      </c>
      <c r="H108" s="21"/>
      <c r="I108" s="21">
        <f>SUM(G108:H108)</f>
        <v>1200</v>
      </c>
      <c r="J108" s="21"/>
      <c r="K108" s="21">
        <f>SUM(I108:J108)</f>
        <v>1200</v>
      </c>
      <c r="L108" s="21"/>
      <c r="M108" s="21">
        <f>SUM(K108:L108)</f>
        <v>1200</v>
      </c>
      <c r="N108" s="21"/>
      <c r="O108" s="21">
        <f>SUM(M108:N108)</f>
        <v>1200</v>
      </c>
      <c r="P108" s="21"/>
      <c r="Q108" s="21">
        <f>SUM(O108:P108)</f>
        <v>1200</v>
      </c>
      <c r="R108" s="21"/>
      <c r="S108" s="21">
        <f>SUM(Q108:R108)</f>
        <v>1200</v>
      </c>
      <c r="T108" s="21"/>
      <c r="U108" s="21">
        <f>SUM(S108:T108)</f>
        <v>1200</v>
      </c>
      <c r="V108" s="21"/>
      <c r="W108" s="21">
        <f>SUM(U108:V108)</f>
        <v>1200</v>
      </c>
      <c r="X108" s="21"/>
      <c r="Y108" s="21">
        <f>SUM(W108:X108)</f>
        <v>1200</v>
      </c>
      <c r="Z108" s="21"/>
      <c r="AA108" s="21">
        <f>SUM(Y108:Z108)</f>
        <v>1200</v>
      </c>
      <c r="AB108" s="21"/>
      <c r="AC108" s="21">
        <f>SUM(AA108:AB108)</f>
        <v>1200</v>
      </c>
      <c r="AD108" s="21"/>
      <c r="AE108" s="21">
        <f>SUM(AC108:AD108)</f>
        <v>1200</v>
      </c>
      <c r="AF108" s="21"/>
      <c r="AG108" s="21">
        <f>SUM(AE108:AF108)</f>
        <v>1200</v>
      </c>
      <c r="AH108" s="21"/>
      <c r="AI108" s="21">
        <f>SUM(AG108:AH108)</f>
        <v>1200</v>
      </c>
    </row>
    <row r="109" spans="1:35" s="5" customFormat="1" ht="21" customHeight="1">
      <c r="A109" s="15"/>
      <c r="B109" s="22"/>
      <c r="C109" s="15">
        <v>4430</v>
      </c>
      <c r="D109" s="11" t="s">
        <v>92</v>
      </c>
      <c r="E109" s="21">
        <v>1500</v>
      </c>
      <c r="F109" s="21"/>
      <c r="G109" s="21">
        <f>SUM(E109:F109)</f>
        <v>1500</v>
      </c>
      <c r="H109" s="21"/>
      <c r="I109" s="21">
        <f>SUM(G109:H109)</f>
        <v>1500</v>
      </c>
      <c r="J109" s="21"/>
      <c r="K109" s="21">
        <f>SUM(I109:J109)</f>
        <v>1500</v>
      </c>
      <c r="L109" s="21"/>
      <c r="M109" s="21">
        <f>SUM(K109:L109)</f>
        <v>1500</v>
      </c>
      <c r="N109" s="21"/>
      <c r="O109" s="21">
        <f>SUM(M109:N109)</f>
        <v>1500</v>
      </c>
      <c r="P109" s="21"/>
      <c r="Q109" s="21">
        <f>SUM(O109:P109)</f>
        <v>1500</v>
      </c>
      <c r="R109" s="21"/>
      <c r="S109" s="21">
        <f>SUM(Q109:R109)</f>
        <v>1500</v>
      </c>
      <c r="T109" s="21"/>
      <c r="U109" s="21">
        <f>SUM(S109:T109)</f>
        <v>1500</v>
      </c>
      <c r="V109" s="21"/>
      <c r="W109" s="21">
        <f>SUM(U109:V109)</f>
        <v>1500</v>
      </c>
      <c r="X109" s="21"/>
      <c r="Y109" s="21">
        <f>SUM(W109:X109)</f>
        <v>1500</v>
      </c>
      <c r="Z109" s="21"/>
      <c r="AA109" s="21">
        <f>SUM(Y109:Z109)</f>
        <v>1500</v>
      </c>
      <c r="AB109" s="21"/>
      <c r="AC109" s="21">
        <f>SUM(AA109:AB109)</f>
        <v>1500</v>
      </c>
      <c r="AD109" s="21"/>
      <c r="AE109" s="21">
        <f>SUM(AC109:AD109)</f>
        <v>1500</v>
      </c>
      <c r="AF109" s="21"/>
      <c r="AG109" s="21">
        <f>SUM(AE109:AF109)</f>
        <v>1500</v>
      </c>
      <c r="AH109" s="21"/>
      <c r="AI109" s="21">
        <f>SUM(AG109:AH109)</f>
        <v>1500</v>
      </c>
    </row>
    <row r="110" spans="1:35" s="5" customFormat="1" ht="22.5">
      <c r="A110" s="15"/>
      <c r="B110" s="22"/>
      <c r="C110" s="15">
        <v>4440</v>
      </c>
      <c r="D110" s="11" t="s">
        <v>65</v>
      </c>
      <c r="E110" s="21">
        <v>182181</v>
      </c>
      <c r="F110" s="21"/>
      <c r="G110" s="21">
        <f>SUM(E110:F110)</f>
        <v>182181</v>
      </c>
      <c r="H110" s="21"/>
      <c r="I110" s="21">
        <f>SUM(G110:H110)</f>
        <v>182181</v>
      </c>
      <c r="J110" s="21"/>
      <c r="K110" s="21">
        <f>SUM(I110:J110)</f>
        <v>182181</v>
      </c>
      <c r="L110" s="21"/>
      <c r="M110" s="21">
        <f>SUM(K110:L110)</f>
        <v>182181</v>
      </c>
      <c r="N110" s="21"/>
      <c r="O110" s="21">
        <f>SUM(M110:N110)</f>
        <v>182181</v>
      </c>
      <c r="P110" s="21"/>
      <c r="Q110" s="21">
        <f>SUM(O110:P110)</f>
        <v>182181</v>
      </c>
      <c r="R110" s="21"/>
      <c r="S110" s="21">
        <f>SUM(Q110:R110)</f>
        <v>182181</v>
      </c>
      <c r="T110" s="21"/>
      <c r="U110" s="21">
        <f>SUM(S110:T110)</f>
        <v>182181</v>
      </c>
      <c r="V110" s="21"/>
      <c r="W110" s="21">
        <f>SUM(U110:V110)</f>
        <v>182181</v>
      </c>
      <c r="X110" s="21"/>
      <c r="Y110" s="21">
        <f>SUM(W110:X110)</f>
        <v>182181</v>
      </c>
      <c r="Z110" s="21"/>
      <c r="AA110" s="21">
        <f>SUM(Y110:Z110)</f>
        <v>182181</v>
      </c>
      <c r="AB110" s="21"/>
      <c r="AC110" s="21">
        <f>SUM(AA110:AB110)</f>
        <v>182181</v>
      </c>
      <c r="AD110" s="21"/>
      <c r="AE110" s="21">
        <f>SUM(AC110:AD110)</f>
        <v>182181</v>
      </c>
      <c r="AF110" s="21"/>
      <c r="AG110" s="21">
        <f>SUM(AE110:AF110)</f>
        <v>182181</v>
      </c>
      <c r="AH110" s="21"/>
      <c r="AI110" s="21">
        <f>SUM(AG110:AH110)</f>
        <v>182181</v>
      </c>
    </row>
    <row r="111" spans="1:35" s="1" customFormat="1" ht="21" customHeight="1">
      <c r="A111" s="7" t="s">
        <v>93</v>
      </c>
      <c r="B111" s="8"/>
      <c r="C111" s="9"/>
      <c r="D111" s="10" t="s">
        <v>94</v>
      </c>
      <c r="E111" s="30">
        <f aca="true" t="shared" si="143" ref="E111:Q111">SUM(E114,E126,E112)</f>
        <v>123603</v>
      </c>
      <c r="F111" s="30">
        <f t="shared" si="143"/>
        <v>0</v>
      </c>
      <c r="G111" s="30">
        <f t="shared" si="143"/>
        <v>123603</v>
      </c>
      <c r="H111" s="30">
        <f t="shared" si="143"/>
        <v>47545</v>
      </c>
      <c r="I111" s="30">
        <f t="shared" si="143"/>
        <v>171148</v>
      </c>
      <c r="J111" s="30">
        <f t="shared" si="143"/>
        <v>0</v>
      </c>
      <c r="K111" s="30">
        <f t="shared" si="143"/>
        <v>171148</v>
      </c>
      <c r="L111" s="30">
        <f t="shared" si="143"/>
        <v>0</v>
      </c>
      <c r="M111" s="30">
        <f t="shared" si="143"/>
        <v>171148</v>
      </c>
      <c r="N111" s="30">
        <f t="shared" si="143"/>
        <v>0</v>
      </c>
      <c r="O111" s="30">
        <f t="shared" si="143"/>
        <v>171148</v>
      </c>
      <c r="P111" s="30">
        <f t="shared" si="143"/>
        <v>14930</v>
      </c>
      <c r="Q111" s="30">
        <f t="shared" si="143"/>
        <v>186078</v>
      </c>
      <c r="R111" s="30">
        <f aca="true" t="shared" si="144" ref="R111:W111">SUM(R114,R126,R112)</f>
        <v>0</v>
      </c>
      <c r="S111" s="30">
        <f t="shared" si="144"/>
        <v>186078</v>
      </c>
      <c r="T111" s="30">
        <f t="shared" si="144"/>
        <v>0</v>
      </c>
      <c r="U111" s="30">
        <f t="shared" si="144"/>
        <v>186078</v>
      </c>
      <c r="V111" s="30">
        <f t="shared" si="144"/>
        <v>0</v>
      </c>
      <c r="W111" s="30">
        <f t="shared" si="144"/>
        <v>186078</v>
      </c>
      <c r="X111" s="30">
        <f aca="true" t="shared" si="145" ref="X111:AC111">SUM(X114,X126,X112)</f>
        <v>0</v>
      </c>
      <c r="Y111" s="30">
        <f t="shared" si="145"/>
        <v>186078</v>
      </c>
      <c r="Z111" s="30">
        <f t="shared" si="145"/>
        <v>0</v>
      </c>
      <c r="AA111" s="30">
        <f t="shared" si="145"/>
        <v>186078</v>
      </c>
      <c r="AB111" s="30">
        <f t="shared" si="145"/>
        <v>0</v>
      </c>
      <c r="AC111" s="30">
        <f t="shared" si="145"/>
        <v>186078</v>
      </c>
      <c r="AD111" s="30">
        <f aca="true" t="shared" si="146" ref="AD111:AI111">SUM(AD114,AD126,AD112)</f>
        <v>0</v>
      </c>
      <c r="AE111" s="30">
        <f t="shared" si="146"/>
        <v>186078</v>
      </c>
      <c r="AF111" s="30">
        <f t="shared" si="146"/>
        <v>9164</v>
      </c>
      <c r="AG111" s="30">
        <f t="shared" si="146"/>
        <v>195242</v>
      </c>
      <c r="AH111" s="30">
        <f t="shared" si="146"/>
        <v>0</v>
      </c>
      <c r="AI111" s="30">
        <f t="shared" si="146"/>
        <v>195242</v>
      </c>
    </row>
    <row r="112" spans="1:35" s="1" customFormat="1" ht="21" customHeight="1">
      <c r="A112" s="7"/>
      <c r="B112" s="39">
        <v>85153</v>
      </c>
      <c r="C112" s="24"/>
      <c r="D112" s="11" t="s">
        <v>95</v>
      </c>
      <c r="E112" s="21">
        <f aca="true" t="shared" si="147" ref="E112:AI112">SUM(E113:E113)</f>
        <v>5600</v>
      </c>
      <c r="F112" s="21">
        <f t="shared" si="147"/>
        <v>0</v>
      </c>
      <c r="G112" s="21">
        <f t="shared" si="147"/>
        <v>5600</v>
      </c>
      <c r="H112" s="21">
        <f t="shared" si="147"/>
        <v>0</v>
      </c>
      <c r="I112" s="21">
        <f t="shared" si="147"/>
        <v>5600</v>
      </c>
      <c r="J112" s="21">
        <f t="shared" si="147"/>
        <v>0</v>
      </c>
      <c r="K112" s="21">
        <f t="shared" si="147"/>
        <v>5600</v>
      </c>
      <c r="L112" s="21">
        <f t="shared" si="147"/>
        <v>0</v>
      </c>
      <c r="M112" s="21">
        <f t="shared" si="147"/>
        <v>5600</v>
      </c>
      <c r="N112" s="21">
        <f t="shared" si="147"/>
        <v>0</v>
      </c>
      <c r="O112" s="21">
        <f t="shared" si="147"/>
        <v>5600</v>
      </c>
      <c r="P112" s="21">
        <f t="shared" si="147"/>
        <v>0</v>
      </c>
      <c r="Q112" s="21">
        <f t="shared" si="147"/>
        <v>5600</v>
      </c>
      <c r="R112" s="21">
        <f t="shared" si="147"/>
        <v>0</v>
      </c>
      <c r="S112" s="21">
        <f t="shared" si="147"/>
        <v>5600</v>
      </c>
      <c r="T112" s="21">
        <f t="shared" si="147"/>
        <v>0</v>
      </c>
      <c r="U112" s="21">
        <f t="shared" si="147"/>
        <v>5600</v>
      </c>
      <c r="V112" s="21">
        <f t="shared" si="147"/>
        <v>0</v>
      </c>
      <c r="W112" s="21">
        <f t="shared" si="147"/>
        <v>5600</v>
      </c>
      <c r="X112" s="21">
        <f t="shared" si="147"/>
        <v>0</v>
      </c>
      <c r="Y112" s="21">
        <f t="shared" si="147"/>
        <v>5600</v>
      </c>
      <c r="Z112" s="21">
        <f t="shared" si="147"/>
        <v>0</v>
      </c>
      <c r="AA112" s="21">
        <f t="shared" si="147"/>
        <v>5600</v>
      </c>
      <c r="AB112" s="21">
        <f t="shared" si="147"/>
        <v>0</v>
      </c>
      <c r="AC112" s="21">
        <f t="shared" si="147"/>
        <v>5600</v>
      </c>
      <c r="AD112" s="21">
        <f t="shared" si="147"/>
        <v>0</v>
      </c>
      <c r="AE112" s="21">
        <f t="shared" si="147"/>
        <v>5600</v>
      </c>
      <c r="AF112" s="21">
        <f t="shared" si="147"/>
        <v>0</v>
      </c>
      <c r="AG112" s="21">
        <f t="shared" si="147"/>
        <v>5600</v>
      </c>
      <c r="AH112" s="21">
        <f t="shared" si="147"/>
        <v>0</v>
      </c>
      <c r="AI112" s="21">
        <f t="shared" si="147"/>
        <v>5600</v>
      </c>
    </row>
    <row r="113" spans="1:35" s="1" customFormat="1" ht="21" customHeight="1">
      <c r="A113" s="7"/>
      <c r="B113" s="39"/>
      <c r="C113" s="24">
        <v>4300</v>
      </c>
      <c r="D113" s="11" t="s">
        <v>38</v>
      </c>
      <c r="E113" s="21">
        <v>5600</v>
      </c>
      <c r="F113" s="21"/>
      <c r="G113" s="21">
        <f>SUM(E113:F113)</f>
        <v>5600</v>
      </c>
      <c r="H113" s="21"/>
      <c r="I113" s="21">
        <f>SUM(G113:H113)</f>
        <v>5600</v>
      </c>
      <c r="J113" s="21"/>
      <c r="K113" s="21">
        <f>SUM(I113:J113)</f>
        <v>5600</v>
      </c>
      <c r="L113" s="21"/>
      <c r="M113" s="21">
        <f>SUM(K113:L113)</f>
        <v>5600</v>
      </c>
      <c r="N113" s="21"/>
      <c r="O113" s="21">
        <f>SUM(M113:N113)</f>
        <v>5600</v>
      </c>
      <c r="P113" s="21"/>
      <c r="Q113" s="21">
        <f>SUM(O113:P113)</f>
        <v>5600</v>
      </c>
      <c r="R113" s="21"/>
      <c r="S113" s="21">
        <f>SUM(Q113:R113)</f>
        <v>5600</v>
      </c>
      <c r="T113" s="21"/>
      <c r="U113" s="21">
        <f>SUM(S113:T113)</f>
        <v>5600</v>
      </c>
      <c r="V113" s="21"/>
      <c r="W113" s="21">
        <f>SUM(U113:V113)</f>
        <v>5600</v>
      </c>
      <c r="X113" s="21"/>
      <c r="Y113" s="21">
        <f>SUM(W113:X113)</f>
        <v>5600</v>
      </c>
      <c r="Z113" s="21"/>
      <c r="AA113" s="21">
        <f>SUM(Y113:Z113)</f>
        <v>5600</v>
      </c>
      <c r="AB113" s="21"/>
      <c r="AC113" s="21">
        <f>SUM(AA113:AB113)</f>
        <v>5600</v>
      </c>
      <c r="AD113" s="21"/>
      <c r="AE113" s="21">
        <f>SUM(AC113:AD113)</f>
        <v>5600</v>
      </c>
      <c r="AF113" s="21"/>
      <c r="AG113" s="21">
        <f>SUM(AE113:AF113)</f>
        <v>5600</v>
      </c>
      <c r="AH113" s="21"/>
      <c r="AI113" s="21">
        <f>SUM(AG113:AH113)</f>
        <v>5600</v>
      </c>
    </row>
    <row r="114" spans="1:35" s="5" customFormat="1" ht="21" customHeight="1">
      <c r="A114" s="15"/>
      <c r="B114" s="22" t="s">
        <v>96</v>
      </c>
      <c r="C114" s="24"/>
      <c r="D114" s="11" t="s">
        <v>97</v>
      </c>
      <c r="E114" s="21">
        <f>SUM(E117:E124)</f>
        <v>108003</v>
      </c>
      <c r="F114" s="21">
        <f>SUM(F117:F124)</f>
        <v>0</v>
      </c>
      <c r="G114" s="21">
        <f aca="true" t="shared" si="148" ref="G114:M114">SUM(G116:G124)</f>
        <v>108003</v>
      </c>
      <c r="H114" s="21">
        <f t="shared" si="148"/>
        <v>47545</v>
      </c>
      <c r="I114" s="21">
        <f t="shared" si="148"/>
        <v>155548</v>
      </c>
      <c r="J114" s="21">
        <f t="shared" si="148"/>
        <v>0</v>
      </c>
      <c r="K114" s="21">
        <f t="shared" si="148"/>
        <v>155548</v>
      </c>
      <c r="L114" s="21">
        <f t="shared" si="148"/>
        <v>0</v>
      </c>
      <c r="M114" s="21">
        <f t="shared" si="148"/>
        <v>155548</v>
      </c>
      <c r="N114" s="21">
        <f>SUM(N116:N124)</f>
        <v>0</v>
      </c>
      <c r="O114" s="21">
        <f aca="true" t="shared" si="149" ref="O114:U114">SUM(O115:O124)</f>
        <v>155548</v>
      </c>
      <c r="P114" s="21">
        <f t="shared" si="149"/>
        <v>14930</v>
      </c>
      <c r="Q114" s="21">
        <f t="shared" si="149"/>
        <v>170478</v>
      </c>
      <c r="R114" s="21">
        <f t="shared" si="149"/>
        <v>0</v>
      </c>
      <c r="S114" s="21">
        <f t="shared" si="149"/>
        <v>170478</v>
      </c>
      <c r="T114" s="21">
        <f t="shared" si="149"/>
        <v>0</v>
      </c>
      <c r="U114" s="21">
        <f t="shared" si="149"/>
        <v>170478</v>
      </c>
      <c r="V114" s="21">
        <f>SUM(V115:V124)</f>
        <v>0</v>
      </c>
      <c r="W114" s="21">
        <f aca="true" t="shared" si="150" ref="W114:AC114">SUM(W115:W125)</f>
        <v>170478</v>
      </c>
      <c r="X114" s="21">
        <f t="shared" si="150"/>
        <v>0</v>
      </c>
      <c r="Y114" s="21">
        <f t="shared" si="150"/>
        <v>170478</v>
      </c>
      <c r="Z114" s="21">
        <f t="shared" si="150"/>
        <v>0</v>
      </c>
      <c r="AA114" s="21">
        <f t="shared" si="150"/>
        <v>170478</v>
      </c>
      <c r="AB114" s="21">
        <f t="shared" si="150"/>
        <v>0</v>
      </c>
      <c r="AC114" s="21">
        <f t="shared" si="150"/>
        <v>170478</v>
      </c>
      <c r="AD114" s="21">
        <f aca="true" t="shared" si="151" ref="AD114:AI114">SUM(AD115:AD125)</f>
        <v>0</v>
      </c>
      <c r="AE114" s="21">
        <f t="shared" si="151"/>
        <v>170478</v>
      </c>
      <c r="AF114" s="21">
        <f t="shared" si="151"/>
        <v>9164</v>
      </c>
      <c r="AG114" s="21">
        <f t="shared" si="151"/>
        <v>179642</v>
      </c>
      <c r="AH114" s="21">
        <f t="shared" si="151"/>
        <v>0</v>
      </c>
      <c r="AI114" s="21">
        <f t="shared" si="151"/>
        <v>179642</v>
      </c>
    </row>
    <row r="115" spans="1:35" s="5" customFormat="1" ht="21" customHeight="1">
      <c r="A115" s="15"/>
      <c r="B115" s="22"/>
      <c r="C115" s="24">
        <v>2710</v>
      </c>
      <c r="D115" s="1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>
        <v>0</v>
      </c>
      <c r="P115" s="21">
        <v>20930</v>
      </c>
      <c r="Q115" s="21">
        <f>SUM(O115:P115)</f>
        <v>20930</v>
      </c>
      <c r="R115" s="21"/>
      <c r="S115" s="21">
        <f>SUM(Q115:R115)</f>
        <v>20930</v>
      </c>
      <c r="T115" s="21"/>
      <c r="U115" s="21">
        <f>SUM(S115:T115)</f>
        <v>20930</v>
      </c>
      <c r="V115" s="21"/>
      <c r="W115" s="21">
        <f>SUM(U115:V115)</f>
        <v>20930</v>
      </c>
      <c r="X115" s="21"/>
      <c r="Y115" s="21">
        <f>SUM(W115:X115)</f>
        <v>20930</v>
      </c>
      <c r="Z115" s="21"/>
      <c r="AA115" s="21">
        <f>SUM(Y115:Z115)</f>
        <v>20930</v>
      </c>
      <c r="AB115" s="21"/>
      <c r="AC115" s="21">
        <f>SUM(AA115:AB115)</f>
        <v>20930</v>
      </c>
      <c r="AD115" s="21"/>
      <c r="AE115" s="21">
        <f>SUM(AC115:AD115)</f>
        <v>20930</v>
      </c>
      <c r="AF115" s="21"/>
      <c r="AG115" s="21">
        <f>SUM(AE115:AF115)</f>
        <v>20930</v>
      </c>
      <c r="AH115" s="21"/>
      <c r="AI115" s="21">
        <f>SUM(AG115:AH115)</f>
        <v>20930</v>
      </c>
    </row>
    <row r="116" spans="1:35" s="5" customFormat="1" ht="56.25">
      <c r="A116" s="15"/>
      <c r="B116" s="22"/>
      <c r="C116" s="24">
        <v>2830</v>
      </c>
      <c r="D116" s="11" t="s">
        <v>32</v>
      </c>
      <c r="E116" s="21"/>
      <c r="F116" s="21"/>
      <c r="G116" s="21">
        <v>0</v>
      </c>
      <c r="H116" s="21">
        <v>47545</v>
      </c>
      <c r="I116" s="21">
        <f>SUM(G116:H116)</f>
        <v>47545</v>
      </c>
      <c r="J116" s="21"/>
      <c r="K116" s="21">
        <f>SUM(I116:J116)</f>
        <v>47545</v>
      </c>
      <c r="L116" s="21"/>
      <c r="M116" s="21">
        <f>SUM(K116:L116)</f>
        <v>47545</v>
      </c>
      <c r="N116" s="21"/>
      <c r="O116" s="21">
        <f>SUM(M116:N116)</f>
        <v>47545</v>
      </c>
      <c r="P116" s="21"/>
      <c r="Q116" s="21">
        <f>SUM(O116:P116)</f>
        <v>47545</v>
      </c>
      <c r="R116" s="21"/>
      <c r="S116" s="21">
        <f>SUM(Q116:R116)</f>
        <v>47545</v>
      </c>
      <c r="T116" s="21"/>
      <c r="U116" s="21">
        <f>SUM(S116:T116)</f>
        <v>47545</v>
      </c>
      <c r="V116" s="21"/>
      <c r="W116" s="21">
        <f>SUM(U116:V116)</f>
        <v>47545</v>
      </c>
      <c r="X116" s="21"/>
      <c r="Y116" s="21">
        <f>SUM(W116:X116)</f>
        <v>47545</v>
      </c>
      <c r="Z116" s="21"/>
      <c r="AA116" s="21">
        <f>SUM(Y116:Z116)</f>
        <v>47545</v>
      </c>
      <c r="AB116" s="21"/>
      <c r="AC116" s="21">
        <f>SUM(AA116:AB116)</f>
        <v>47545</v>
      </c>
      <c r="AD116" s="21"/>
      <c r="AE116" s="21">
        <f>SUM(AC116:AD116)</f>
        <v>47545</v>
      </c>
      <c r="AF116" s="21"/>
      <c r="AG116" s="21">
        <f>SUM(AE116:AF116)</f>
        <v>47545</v>
      </c>
      <c r="AH116" s="21"/>
      <c r="AI116" s="21">
        <f>SUM(AG116:AH116)</f>
        <v>47545</v>
      </c>
    </row>
    <row r="117" spans="1:35" s="5" customFormat="1" ht="21" customHeight="1">
      <c r="A117" s="15"/>
      <c r="B117" s="39"/>
      <c r="C117" s="24">
        <v>4110</v>
      </c>
      <c r="D117" s="40" t="s">
        <v>61</v>
      </c>
      <c r="E117" s="21">
        <v>1858</v>
      </c>
      <c r="F117" s="21"/>
      <c r="G117" s="21">
        <f>SUM(E117:F117)</f>
        <v>1858</v>
      </c>
      <c r="H117" s="21"/>
      <c r="I117" s="21">
        <f>SUM(G117:H117)</f>
        <v>1858</v>
      </c>
      <c r="J117" s="21"/>
      <c r="K117" s="21">
        <f>SUM(I117:J117)</f>
        <v>1858</v>
      </c>
      <c r="L117" s="21"/>
      <c r="M117" s="21">
        <f>SUM(K117:L117)</f>
        <v>1858</v>
      </c>
      <c r="N117" s="21"/>
      <c r="O117" s="21">
        <f>SUM(M117:N117)</f>
        <v>1858</v>
      </c>
      <c r="P117" s="21"/>
      <c r="Q117" s="21">
        <f>SUM(O117:P117)</f>
        <v>1858</v>
      </c>
      <c r="R117" s="21"/>
      <c r="S117" s="21">
        <f>SUM(Q117:R117)</f>
        <v>1858</v>
      </c>
      <c r="T117" s="21"/>
      <c r="U117" s="21">
        <f>SUM(S117:T117)</f>
        <v>1858</v>
      </c>
      <c r="V117" s="21"/>
      <c r="W117" s="21">
        <f>SUM(U117:V117)</f>
        <v>1858</v>
      </c>
      <c r="X117" s="21">
        <v>175</v>
      </c>
      <c r="Y117" s="21">
        <f>SUM(W117:X117)</f>
        <v>2033</v>
      </c>
      <c r="Z117" s="21"/>
      <c r="AA117" s="21">
        <f>SUM(Y117:Z117)</f>
        <v>2033</v>
      </c>
      <c r="AB117" s="21"/>
      <c r="AC117" s="21">
        <f>SUM(AA117:AB117)</f>
        <v>2033</v>
      </c>
      <c r="AD117" s="21"/>
      <c r="AE117" s="21">
        <f>SUM(AC117:AD117)</f>
        <v>2033</v>
      </c>
      <c r="AF117" s="21"/>
      <c r="AG117" s="21">
        <f>SUM(AE117:AF117)</f>
        <v>2033</v>
      </c>
      <c r="AH117" s="21"/>
      <c r="AI117" s="21">
        <f>SUM(AG117:AH117)</f>
        <v>2033</v>
      </c>
    </row>
    <row r="118" spans="1:35" s="5" customFormat="1" ht="21" customHeight="1">
      <c r="A118" s="15"/>
      <c r="B118" s="39"/>
      <c r="C118" s="24">
        <v>4170</v>
      </c>
      <c r="D118" s="11" t="s">
        <v>47</v>
      </c>
      <c r="E118" s="21">
        <v>44600</v>
      </c>
      <c r="F118" s="21"/>
      <c r="G118" s="21">
        <f aca="true" t="shared" si="152" ref="G118:G124">SUM(E118:F118)</f>
        <v>44600</v>
      </c>
      <c r="H118" s="21"/>
      <c r="I118" s="21">
        <f aca="true" t="shared" si="153" ref="I118:I124">SUM(G118:H118)</f>
        <v>44600</v>
      </c>
      <c r="J118" s="21"/>
      <c r="K118" s="21">
        <f aca="true" t="shared" si="154" ref="K118:K124">SUM(I118:J118)</f>
        <v>44600</v>
      </c>
      <c r="L118" s="21"/>
      <c r="M118" s="21">
        <f aca="true" t="shared" si="155" ref="M118:M124">SUM(K118:L118)</f>
        <v>44600</v>
      </c>
      <c r="N118" s="21"/>
      <c r="O118" s="21">
        <f aca="true" t="shared" si="156" ref="O118:O124">SUM(M118:N118)</f>
        <v>44600</v>
      </c>
      <c r="P118" s="21"/>
      <c r="Q118" s="21">
        <f aca="true" t="shared" si="157" ref="Q118:Q124">SUM(O118:P118)</f>
        <v>44600</v>
      </c>
      <c r="R118" s="21"/>
      <c r="S118" s="21">
        <f aca="true" t="shared" si="158" ref="S118:S124">SUM(Q118:R118)</f>
        <v>44600</v>
      </c>
      <c r="T118" s="21"/>
      <c r="U118" s="21">
        <f aca="true" t="shared" si="159" ref="U118:U124">SUM(S118:T118)</f>
        <v>44600</v>
      </c>
      <c r="V118" s="21"/>
      <c r="W118" s="21">
        <f aca="true" t="shared" si="160" ref="W118:W124">SUM(U118:V118)</f>
        <v>44600</v>
      </c>
      <c r="X118" s="21">
        <v>-6830</v>
      </c>
      <c r="Y118" s="21">
        <f aca="true" t="shared" si="161" ref="Y118:Y125">SUM(W118:X118)</f>
        <v>37770</v>
      </c>
      <c r="Z118" s="21"/>
      <c r="AA118" s="21">
        <f aca="true" t="shared" si="162" ref="AA118:AA125">SUM(Y118:Z118)</f>
        <v>37770</v>
      </c>
      <c r="AB118" s="21"/>
      <c r="AC118" s="21">
        <f aca="true" t="shared" si="163" ref="AC118:AC125">SUM(AA118:AB118)</f>
        <v>37770</v>
      </c>
      <c r="AD118" s="21"/>
      <c r="AE118" s="21">
        <f aca="true" t="shared" si="164" ref="AE118:AE125">SUM(AC118:AD118)</f>
        <v>37770</v>
      </c>
      <c r="AF118" s="21"/>
      <c r="AG118" s="21">
        <f aca="true" t="shared" si="165" ref="AG118:AG125">SUM(AE118:AF118)</f>
        <v>37770</v>
      </c>
      <c r="AH118" s="21"/>
      <c r="AI118" s="21">
        <f aca="true" t="shared" si="166" ref="AI118:AI125">SUM(AG118:AH118)</f>
        <v>37770</v>
      </c>
    </row>
    <row r="119" spans="1:35" s="5" customFormat="1" ht="21" customHeight="1">
      <c r="A119" s="15"/>
      <c r="B119" s="39"/>
      <c r="C119" s="24">
        <v>4210</v>
      </c>
      <c r="D119" s="40" t="s">
        <v>63</v>
      </c>
      <c r="E119" s="21">
        <v>12800</v>
      </c>
      <c r="F119" s="21"/>
      <c r="G119" s="21">
        <f t="shared" si="152"/>
        <v>12800</v>
      </c>
      <c r="H119" s="21"/>
      <c r="I119" s="21">
        <f t="shared" si="153"/>
        <v>12800</v>
      </c>
      <c r="J119" s="21"/>
      <c r="K119" s="21">
        <f t="shared" si="154"/>
        <v>12800</v>
      </c>
      <c r="L119" s="21"/>
      <c r="M119" s="21">
        <f t="shared" si="155"/>
        <v>12800</v>
      </c>
      <c r="N119" s="21"/>
      <c r="O119" s="21">
        <f t="shared" si="156"/>
        <v>12800</v>
      </c>
      <c r="P119" s="21"/>
      <c r="Q119" s="21">
        <f t="shared" si="157"/>
        <v>12800</v>
      </c>
      <c r="R119" s="21"/>
      <c r="S119" s="21">
        <f t="shared" si="158"/>
        <v>12800</v>
      </c>
      <c r="T119" s="21"/>
      <c r="U119" s="21">
        <f t="shared" si="159"/>
        <v>12800</v>
      </c>
      <c r="V119" s="21"/>
      <c r="W119" s="21">
        <f t="shared" si="160"/>
        <v>12800</v>
      </c>
      <c r="X119" s="21">
        <v>4370</v>
      </c>
      <c r="Y119" s="21">
        <f t="shared" si="161"/>
        <v>17170</v>
      </c>
      <c r="Z119" s="21"/>
      <c r="AA119" s="21">
        <f t="shared" si="162"/>
        <v>17170</v>
      </c>
      <c r="AB119" s="21"/>
      <c r="AC119" s="21">
        <f t="shared" si="163"/>
        <v>17170</v>
      </c>
      <c r="AD119" s="21"/>
      <c r="AE119" s="21">
        <f t="shared" si="164"/>
        <v>17170</v>
      </c>
      <c r="AF119" s="21">
        <v>845</v>
      </c>
      <c r="AG119" s="21">
        <f t="shared" si="165"/>
        <v>18015</v>
      </c>
      <c r="AH119" s="21"/>
      <c r="AI119" s="21">
        <f t="shared" si="166"/>
        <v>18015</v>
      </c>
    </row>
    <row r="120" spans="1:35" s="5" customFormat="1" ht="21" customHeight="1">
      <c r="A120" s="15"/>
      <c r="B120" s="39"/>
      <c r="C120" s="24">
        <v>4220</v>
      </c>
      <c r="D120" s="40" t="s">
        <v>91</v>
      </c>
      <c r="E120" s="21">
        <v>13500</v>
      </c>
      <c r="F120" s="21"/>
      <c r="G120" s="21">
        <f t="shared" si="152"/>
        <v>13500</v>
      </c>
      <c r="H120" s="21"/>
      <c r="I120" s="21">
        <f t="shared" si="153"/>
        <v>13500</v>
      </c>
      <c r="J120" s="21"/>
      <c r="K120" s="21">
        <f t="shared" si="154"/>
        <v>13500</v>
      </c>
      <c r="L120" s="21"/>
      <c r="M120" s="21">
        <f t="shared" si="155"/>
        <v>13500</v>
      </c>
      <c r="N120" s="21"/>
      <c r="O120" s="21">
        <f t="shared" si="156"/>
        <v>13500</v>
      </c>
      <c r="P120" s="21"/>
      <c r="Q120" s="21">
        <f t="shared" si="157"/>
        <v>13500</v>
      </c>
      <c r="R120" s="21"/>
      <c r="S120" s="21">
        <f t="shared" si="158"/>
        <v>13500</v>
      </c>
      <c r="T120" s="21"/>
      <c r="U120" s="21">
        <f t="shared" si="159"/>
        <v>13500</v>
      </c>
      <c r="V120" s="21"/>
      <c r="W120" s="21">
        <f t="shared" si="160"/>
        <v>13500</v>
      </c>
      <c r="X120" s="21">
        <v>2030</v>
      </c>
      <c r="Y120" s="21">
        <f t="shared" si="161"/>
        <v>15530</v>
      </c>
      <c r="Z120" s="21"/>
      <c r="AA120" s="21">
        <f t="shared" si="162"/>
        <v>15530</v>
      </c>
      <c r="AB120" s="21"/>
      <c r="AC120" s="21">
        <f t="shared" si="163"/>
        <v>15530</v>
      </c>
      <c r="AD120" s="21"/>
      <c r="AE120" s="21">
        <f t="shared" si="164"/>
        <v>15530</v>
      </c>
      <c r="AF120" s="21">
        <v>5000</v>
      </c>
      <c r="AG120" s="21">
        <f t="shared" si="165"/>
        <v>20530</v>
      </c>
      <c r="AH120" s="21"/>
      <c r="AI120" s="21">
        <f t="shared" si="166"/>
        <v>20530</v>
      </c>
    </row>
    <row r="121" spans="1:35" s="5" customFormat="1" ht="21" customHeight="1">
      <c r="A121" s="15"/>
      <c r="B121" s="39"/>
      <c r="C121" s="24">
        <v>4300</v>
      </c>
      <c r="D121" s="11" t="s">
        <v>38</v>
      </c>
      <c r="E121" s="21">
        <v>32245</v>
      </c>
      <c r="F121" s="21"/>
      <c r="G121" s="21">
        <f t="shared" si="152"/>
        <v>32245</v>
      </c>
      <c r="H121" s="21"/>
      <c r="I121" s="21">
        <f t="shared" si="153"/>
        <v>32245</v>
      </c>
      <c r="J121" s="21"/>
      <c r="K121" s="21">
        <f t="shared" si="154"/>
        <v>32245</v>
      </c>
      <c r="L121" s="21"/>
      <c r="M121" s="21">
        <f t="shared" si="155"/>
        <v>32245</v>
      </c>
      <c r="N121" s="21"/>
      <c r="O121" s="21">
        <f t="shared" si="156"/>
        <v>32245</v>
      </c>
      <c r="P121" s="21">
        <v>-6000</v>
      </c>
      <c r="Q121" s="21">
        <f t="shared" si="157"/>
        <v>26245</v>
      </c>
      <c r="R121" s="21"/>
      <c r="S121" s="21">
        <f t="shared" si="158"/>
        <v>26245</v>
      </c>
      <c r="T121" s="21"/>
      <c r="U121" s="21">
        <f t="shared" si="159"/>
        <v>26245</v>
      </c>
      <c r="V121" s="21"/>
      <c r="W121" s="21">
        <f t="shared" si="160"/>
        <v>26245</v>
      </c>
      <c r="X121" s="21">
        <v>55</v>
      </c>
      <c r="Y121" s="21">
        <f t="shared" si="161"/>
        <v>26300</v>
      </c>
      <c r="Z121" s="21"/>
      <c r="AA121" s="21">
        <f t="shared" si="162"/>
        <v>26300</v>
      </c>
      <c r="AB121" s="21"/>
      <c r="AC121" s="21">
        <f t="shared" si="163"/>
        <v>26300</v>
      </c>
      <c r="AD121" s="21"/>
      <c r="AE121" s="21">
        <f t="shared" si="164"/>
        <v>26300</v>
      </c>
      <c r="AF121" s="21">
        <v>3000</v>
      </c>
      <c r="AG121" s="21">
        <f t="shared" si="165"/>
        <v>29300</v>
      </c>
      <c r="AH121" s="21"/>
      <c r="AI121" s="21">
        <f t="shared" si="166"/>
        <v>29300</v>
      </c>
    </row>
    <row r="122" spans="1:35" s="5" customFormat="1" ht="21" customHeight="1">
      <c r="A122" s="15"/>
      <c r="B122" s="39"/>
      <c r="C122" s="24">
        <v>4350</v>
      </c>
      <c r="D122" s="11" t="s">
        <v>80</v>
      </c>
      <c r="E122" s="21">
        <v>1200</v>
      </c>
      <c r="F122" s="21"/>
      <c r="G122" s="21">
        <f t="shared" si="152"/>
        <v>1200</v>
      </c>
      <c r="H122" s="21"/>
      <c r="I122" s="21">
        <f t="shared" si="153"/>
        <v>1200</v>
      </c>
      <c r="J122" s="21"/>
      <c r="K122" s="21">
        <f t="shared" si="154"/>
        <v>1200</v>
      </c>
      <c r="L122" s="21"/>
      <c r="M122" s="21">
        <f t="shared" si="155"/>
        <v>1200</v>
      </c>
      <c r="N122" s="21"/>
      <c r="O122" s="21">
        <f t="shared" si="156"/>
        <v>1200</v>
      </c>
      <c r="P122" s="21"/>
      <c r="Q122" s="21">
        <f t="shared" si="157"/>
        <v>1200</v>
      </c>
      <c r="R122" s="21"/>
      <c r="S122" s="21">
        <f t="shared" si="158"/>
        <v>1200</v>
      </c>
      <c r="T122" s="21"/>
      <c r="U122" s="21">
        <f t="shared" si="159"/>
        <v>1200</v>
      </c>
      <c r="V122" s="21"/>
      <c r="W122" s="21">
        <f t="shared" si="160"/>
        <v>1200</v>
      </c>
      <c r="X122" s="21"/>
      <c r="Y122" s="21">
        <f t="shared" si="161"/>
        <v>1200</v>
      </c>
      <c r="Z122" s="21"/>
      <c r="AA122" s="21">
        <f t="shared" si="162"/>
        <v>1200</v>
      </c>
      <c r="AB122" s="21"/>
      <c r="AC122" s="21">
        <f t="shared" si="163"/>
        <v>1200</v>
      </c>
      <c r="AD122" s="21"/>
      <c r="AE122" s="21">
        <f t="shared" si="164"/>
        <v>1200</v>
      </c>
      <c r="AF122" s="21">
        <v>19</v>
      </c>
      <c r="AG122" s="21">
        <f t="shared" si="165"/>
        <v>1219</v>
      </c>
      <c r="AH122" s="21"/>
      <c r="AI122" s="21">
        <f t="shared" si="166"/>
        <v>1219</v>
      </c>
    </row>
    <row r="123" spans="1:35" s="5" customFormat="1" ht="21" customHeight="1">
      <c r="A123" s="15"/>
      <c r="B123" s="39"/>
      <c r="C123" s="24">
        <v>4410</v>
      </c>
      <c r="D123" s="11" t="s">
        <v>64</v>
      </c>
      <c r="E123" s="21">
        <v>1200</v>
      </c>
      <c r="F123" s="21"/>
      <c r="G123" s="21">
        <f t="shared" si="152"/>
        <v>1200</v>
      </c>
      <c r="H123" s="21"/>
      <c r="I123" s="21">
        <f t="shared" si="153"/>
        <v>1200</v>
      </c>
      <c r="J123" s="21"/>
      <c r="K123" s="21">
        <f t="shared" si="154"/>
        <v>1200</v>
      </c>
      <c r="L123" s="21"/>
      <c r="M123" s="21">
        <f t="shared" si="155"/>
        <v>1200</v>
      </c>
      <c r="N123" s="21"/>
      <c r="O123" s="21">
        <f t="shared" si="156"/>
        <v>1200</v>
      </c>
      <c r="P123" s="21"/>
      <c r="Q123" s="21">
        <f t="shared" si="157"/>
        <v>1200</v>
      </c>
      <c r="R123" s="21"/>
      <c r="S123" s="21">
        <f t="shared" si="158"/>
        <v>1200</v>
      </c>
      <c r="T123" s="21"/>
      <c r="U123" s="21">
        <f t="shared" si="159"/>
        <v>1200</v>
      </c>
      <c r="V123" s="21"/>
      <c r="W123" s="21">
        <f t="shared" si="160"/>
        <v>1200</v>
      </c>
      <c r="X123" s="21"/>
      <c r="Y123" s="21">
        <f t="shared" si="161"/>
        <v>1200</v>
      </c>
      <c r="Z123" s="21"/>
      <c r="AA123" s="21">
        <f t="shared" si="162"/>
        <v>1200</v>
      </c>
      <c r="AB123" s="21"/>
      <c r="AC123" s="21">
        <f t="shared" si="163"/>
        <v>1200</v>
      </c>
      <c r="AD123" s="21"/>
      <c r="AE123" s="21">
        <f t="shared" si="164"/>
        <v>1200</v>
      </c>
      <c r="AF123" s="21">
        <v>300</v>
      </c>
      <c r="AG123" s="21">
        <f t="shared" si="165"/>
        <v>1500</v>
      </c>
      <c r="AH123" s="21"/>
      <c r="AI123" s="21">
        <f t="shared" si="166"/>
        <v>1500</v>
      </c>
    </row>
    <row r="124" spans="1:35" s="5" customFormat="1" ht="26.25" customHeight="1">
      <c r="A124" s="15"/>
      <c r="B124" s="39"/>
      <c r="C124" s="24">
        <v>4700</v>
      </c>
      <c r="D124" s="11" t="s">
        <v>66</v>
      </c>
      <c r="E124" s="21">
        <v>600</v>
      </c>
      <c r="F124" s="21"/>
      <c r="G124" s="21">
        <f t="shared" si="152"/>
        <v>600</v>
      </c>
      <c r="H124" s="21"/>
      <c r="I124" s="21">
        <f t="shared" si="153"/>
        <v>600</v>
      </c>
      <c r="J124" s="21"/>
      <c r="K124" s="21">
        <f t="shared" si="154"/>
        <v>600</v>
      </c>
      <c r="L124" s="21"/>
      <c r="M124" s="21">
        <f t="shared" si="155"/>
        <v>600</v>
      </c>
      <c r="N124" s="21"/>
      <c r="O124" s="21">
        <f t="shared" si="156"/>
        <v>600</v>
      </c>
      <c r="P124" s="21"/>
      <c r="Q124" s="21">
        <f t="shared" si="157"/>
        <v>600</v>
      </c>
      <c r="R124" s="21"/>
      <c r="S124" s="21">
        <f t="shared" si="158"/>
        <v>600</v>
      </c>
      <c r="T124" s="21"/>
      <c r="U124" s="21">
        <f t="shared" si="159"/>
        <v>600</v>
      </c>
      <c r="V124" s="21"/>
      <c r="W124" s="21">
        <f t="shared" si="160"/>
        <v>600</v>
      </c>
      <c r="X124" s="21"/>
      <c r="Y124" s="21">
        <f t="shared" si="161"/>
        <v>600</v>
      </c>
      <c r="Z124" s="21"/>
      <c r="AA124" s="21">
        <f t="shared" si="162"/>
        <v>600</v>
      </c>
      <c r="AB124" s="21"/>
      <c r="AC124" s="21">
        <f t="shared" si="163"/>
        <v>600</v>
      </c>
      <c r="AD124" s="21"/>
      <c r="AE124" s="21">
        <f t="shared" si="164"/>
        <v>600</v>
      </c>
      <c r="AF124" s="21"/>
      <c r="AG124" s="21">
        <f t="shared" si="165"/>
        <v>600</v>
      </c>
      <c r="AH124" s="21"/>
      <c r="AI124" s="21">
        <f t="shared" si="166"/>
        <v>600</v>
      </c>
    </row>
    <row r="125" spans="1:35" s="5" customFormat="1" ht="33.75">
      <c r="A125" s="15"/>
      <c r="B125" s="39"/>
      <c r="C125" s="24">
        <v>4740</v>
      </c>
      <c r="D125" s="11" t="s">
        <v>67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>
        <v>0</v>
      </c>
      <c r="X125" s="21">
        <v>200</v>
      </c>
      <c r="Y125" s="21">
        <f t="shared" si="161"/>
        <v>200</v>
      </c>
      <c r="Z125" s="21"/>
      <c r="AA125" s="21">
        <f t="shared" si="162"/>
        <v>200</v>
      </c>
      <c r="AB125" s="21"/>
      <c r="AC125" s="21">
        <f t="shared" si="163"/>
        <v>200</v>
      </c>
      <c r="AD125" s="21"/>
      <c r="AE125" s="21">
        <f t="shared" si="164"/>
        <v>200</v>
      </c>
      <c r="AF125" s="21"/>
      <c r="AG125" s="21">
        <f t="shared" si="165"/>
        <v>200</v>
      </c>
      <c r="AH125" s="21"/>
      <c r="AI125" s="21">
        <f t="shared" si="166"/>
        <v>200</v>
      </c>
    </row>
    <row r="126" spans="1:35" s="5" customFormat="1" ht="21" customHeight="1">
      <c r="A126" s="15"/>
      <c r="B126" s="39">
        <v>85195</v>
      </c>
      <c r="C126" s="24"/>
      <c r="D126" s="11" t="s">
        <v>6</v>
      </c>
      <c r="E126" s="21">
        <f aca="true" t="shared" si="167" ref="E126:AI126">SUM(E127)</f>
        <v>10000</v>
      </c>
      <c r="F126" s="21">
        <f t="shared" si="167"/>
        <v>0</v>
      </c>
      <c r="G126" s="21">
        <f t="shared" si="167"/>
        <v>10000</v>
      </c>
      <c r="H126" s="21">
        <f t="shared" si="167"/>
        <v>0</v>
      </c>
      <c r="I126" s="21">
        <f t="shared" si="167"/>
        <v>10000</v>
      </c>
      <c r="J126" s="21">
        <f t="shared" si="167"/>
        <v>0</v>
      </c>
      <c r="K126" s="21">
        <f t="shared" si="167"/>
        <v>10000</v>
      </c>
      <c r="L126" s="21">
        <f t="shared" si="167"/>
        <v>0</v>
      </c>
      <c r="M126" s="21">
        <f t="shared" si="167"/>
        <v>10000</v>
      </c>
      <c r="N126" s="21">
        <f t="shared" si="167"/>
        <v>0</v>
      </c>
      <c r="O126" s="21">
        <f t="shared" si="167"/>
        <v>10000</v>
      </c>
      <c r="P126" s="21">
        <f t="shared" si="167"/>
        <v>0</v>
      </c>
      <c r="Q126" s="21">
        <f t="shared" si="167"/>
        <v>10000</v>
      </c>
      <c r="R126" s="21">
        <f t="shared" si="167"/>
        <v>0</v>
      </c>
      <c r="S126" s="21">
        <f t="shared" si="167"/>
        <v>10000</v>
      </c>
      <c r="T126" s="21">
        <f t="shared" si="167"/>
        <v>0</v>
      </c>
      <c r="U126" s="21">
        <f t="shared" si="167"/>
        <v>10000</v>
      </c>
      <c r="V126" s="21">
        <f t="shared" si="167"/>
        <v>0</v>
      </c>
      <c r="W126" s="21">
        <f t="shared" si="167"/>
        <v>10000</v>
      </c>
      <c r="X126" s="21">
        <f t="shared" si="167"/>
        <v>0</v>
      </c>
      <c r="Y126" s="21">
        <f t="shared" si="167"/>
        <v>10000</v>
      </c>
      <c r="Z126" s="21">
        <f t="shared" si="167"/>
        <v>0</v>
      </c>
      <c r="AA126" s="21">
        <f t="shared" si="167"/>
        <v>10000</v>
      </c>
      <c r="AB126" s="21">
        <f t="shared" si="167"/>
        <v>0</v>
      </c>
      <c r="AC126" s="21">
        <f t="shared" si="167"/>
        <v>10000</v>
      </c>
      <c r="AD126" s="21">
        <f t="shared" si="167"/>
        <v>0</v>
      </c>
      <c r="AE126" s="21">
        <f t="shared" si="167"/>
        <v>10000</v>
      </c>
      <c r="AF126" s="21">
        <f t="shared" si="167"/>
        <v>0</v>
      </c>
      <c r="AG126" s="21">
        <f t="shared" si="167"/>
        <v>10000</v>
      </c>
      <c r="AH126" s="21">
        <f t="shared" si="167"/>
        <v>0</v>
      </c>
      <c r="AI126" s="21">
        <f t="shared" si="167"/>
        <v>10000</v>
      </c>
    </row>
    <row r="127" spans="1:35" s="5" customFormat="1" ht="21" customHeight="1">
      <c r="A127" s="15"/>
      <c r="B127" s="39"/>
      <c r="C127" s="24">
        <v>4430</v>
      </c>
      <c r="D127" s="11" t="s">
        <v>50</v>
      </c>
      <c r="E127" s="21">
        <v>10000</v>
      </c>
      <c r="F127" s="21"/>
      <c r="G127" s="21">
        <f>SUM(E127:F127)</f>
        <v>10000</v>
      </c>
      <c r="H127" s="21"/>
      <c r="I127" s="21">
        <f>SUM(G127:H127)</f>
        <v>10000</v>
      </c>
      <c r="J127" s="21"/>
      <c r="K127" s="21">
        <f>SUM(I127:J127)</f>
        <v>10000</v>
      </c>
      <c r="L127" s="21"/>
      <c r="M127" s="21">
        <f>SUM(K127:L127)</f>
        <v>10000</v>
      </c>
      <c r="N127" s="21"/>
      <c r="O127" s="21">
        <f>SUM(M127:N127)</f>
        <v>10000</v>
      </c>
      <c r="P127" s="21"/>
      <c r="Q127" s="21">
        <f>SUM(O127:P127)</f>
        <v>10000</v>
      </c>
      <c r="R127" s="21"/>
      <c r="S127" s="21">
        <f>SUM(Q127:R127)</f>
        <v>10000</v>
      </c>
      <c r="T127" s="21"/>
      <c r="U127" s="21">
        <f>SUM(S127:T127)</f>
        <v>10000</v>
      </c>
      <c r="V127" s="21"/>
      <c r="W127" s="21">
        <f>SUM(U127:V127)</f>
        <v>10000</v>
      </c>
      <c r="X127" s="21"/>
      <c r="Y127" s="21">
        <f>SUM(W127:X127)</f>
        <v>10000</v>
      </c>
      <c r="Z127" s="21"/>
      <c r="AA127" s="21">
        <f>SUM(Y127:Z127)</f>
        <v>10000</v>
      </c>
      <c r="AB127" s="21"/>
      <c r="AC127" s="21">
        <f>SUM(AA127:AB127)</f>
        <v>10000</v>
      </c>
      <c r="AD127" s="21"/>
      <c r="AE127" s="21">
        <f>SUM(AC127:AD127)</f>
        <v>10000</v>
      </c>
      <c r="AF127" s="21"/>
      <c r="AG127" s="21">
        <f>SUM(AE127:AF127)</f>
        <v>10000</v>
      </c>
      <c r="AH127" s="21"/>
      <c r="AI127" s="21">
        <f>SUM(AG127:AH127)</f>
        <v>10000</v>
      </c>
    </row>
    <row r="128" spans="1:35" s="1" customFormat="1" ht="24.75" customHeight="1">
      <c r="A128" s="29">
        <v>852</v>
      </c>
      <c r="B128" s="8"/>
      <c r="C128" s="9"/>
      <c r="D128" s="10" t="s">
        <v>27</v>
      </c>
      <c r="E128" s="30">
        <f aca="true" t="shared" si="168" ref="E128:Q128">SUM(E129,E153,E155,E157,E159,)</f>
        <v>7661556</v>
      </c>
      <c r="F128" s="30">
        <f t="shared" si="168"/>
        <v>0</v>
      </c>
      <c r="G128" s="30">
        <f t="shared" si="168"/>
        <v>7661556</v>
      </c>
      <c r="H128" s="30">
        <f t="shared" si="168"/>
        <v>-73</v>
      </c>
      <c r="I128" s="30">
        <f t="shared" si="168"/>
        <v>7661483</v>
      </c>
      <c r="J128" s="30">
        <f t="shared" si="168"/>
        <v>0</v>
      </c>
      <c r="K128" s="30">
        <f t="shared" si="168"/>
        <v>7661483</v>
      </c>
      <c r="L128" s="30">
        <f t="shared" si="168"/>
        <v>0</v>
      </c>
      <c r="M128" s="30">
        <f t="shared" si="168"/>
        <v>7661483</v>
      </c>
      <c r="N128" s="30">
        <f t="shared" si="168"/>
        <v>0</v>
      </c>
      <c r="O128" s="30">
        <f t="shared" si="168"/>
        <v>7661483</v>
      </c>
      <c r="P128" s="30">
        <f t="shared" si="168"/>
        <v>0</v>
      </c>
      <c r="Q128" s="30">
        <f t="shared" si="168"/>
        <v>7661483</v>
      </c>
      <c r="R128" s="30">
        <f aca="true" t="shared" si="169" ref="R128:W128">SUM(R129,R153,R155,R157,R159,)</f>
        <v>0</v>
      </c>
      <c r="S128" s="30">
        <f t="shared" si="169"/>
        <v>7661483</v>
      </c>
      <c r="T128" s="30">
        <f t="shared" si="169"/>
        <v>0</v>
      </c>
      <c r="U128" s="30">
        <f t="shared" si="169"/>
        <v>7661483</v>
      </c>
      <c r="V128" s="30">
        <f t="shared" si="169"/>
        <v>3673</v>
      </c>
      <c r="W128" s="30">
        <f t="shared" si="169"/>
        <v>7665156</v>
      </c>
      <c r="X128" s="30">
        <f aca="true" t="shared" si="170" ref="X128:AC128">SUM(X129,X153,X155,X157,X159,)</f>
        <v>0</v>
      </c>
      <c r="Y128" s="30">
        <f t="shared" si="170"/>
        <v>7665156</v>
      </c>
      <c r="Z128" s="30">
        <f t="shared" si="170"/>
        <v>0</v>
      </c>
      <c r="AA128" s="30">
        <f t="shared" si="170"/>
        <v>7665156</v>
      </c>
      <c r="AB128" s="30">
        <f t="shared" si="170"/>
        <v>200000</v>
      </c>
      <c r="AC128" s="30">
        <f t="shared" si="170"/>
        <v>7865156</v>
      </c>
      <c r="AD128" s="30">
        <f aca="true" t="shared" si="171" ref="AD128:AI128">SUM(AD129,AD153,AD155,AD157,AD159,)</f>
        <v>0</v>
      </c>
      <c r="AE128" s="30">
        <f t="shared" si="171"/>
        <v>7865156</v>
      </c>
      <c r="AF128" s="30">
        <f t="shared" si="171"/>
        <v>15400</v>
      </c>
      <c r="AG128" s="30">
        <f t="shared" si="171"/>
        <v>7880556</v>
      </c>
      <c r="AH128" s="30">
        <f t="shared" si="171"/>
        <v>101000</v>
      </c>
      <c r="AI128" s="30">
        <f t="shared" si="171"/>
        <v>7981556</v>
      </c>
    </row>
    <row r="129" spans="1:35" s="5" customFormat="1" ht="45">
      <c r="A129" s="45"/>
      <c r="B129" s="12">
        <v>85212</v>
      </c>
      <c r="C129" s="20"/>
      <c r="D129" s="18" t="s">
        <v>29</v>
      </c>
      <c r="E129" s="16">
        <f aca="true" t="shared" si="172" ref="E129:Q129">SUM(E130:E152)</f>
        <v>6664636</v>
      </c>
      <c r="F129" s="16">
        <f t="shared" si="172"/>
        <v>0</v>
      </c>
      <c r="G129" s="16">
        <f t="shared" si="172"/>
        <v>6664636</v>
      </c>
      <c r="H129" s="16">
        <f t="shared" si="172"/>
        <v>0</v>
      </c>
      <c r="I129" s="16">
        <f t="shared" si="172"/>
        <v>6664636</v>
      </c>
      <c r="J129" s="16">
        <f t="shared" si="172"/>
        <v>0</v>
      </c>
      <c r="K129" s="16">
        <f t="shared" si="172"/>
        <v>6664636</v>
      </c>
      <c r="L129" s="16">
        <f t="shared" si="172"/>
        <v>0</v>
      </c>
      <c r="M129" s="16">
        <f t="shared" si="172"/>
        <v>6664636</v>
      </c>
      <c r="N129" s="16">
        <f t="shared" si="172"/>
        <v>0</v>
      </c>
      <c r="O129" s="16">
        <f t="shared" si="172"/>
        <v>6664636</v>
      </c>
      <c r="P129" s="16">
        <f t="shared" si="172"/>
        <v>0</v>
      </c>
      <c r="Q129" s="16">
        <f t="shared" si="172"/>
        <v>6664636</v>
      </c>
      <c r="R129" s="16">
        <f aca="true" t="shared" si="173" ref="R129:W129">SUM(R130:R152)</f>
        <v>0</v>
      </c>
      <c r="S129" s="16">
        <f t="shared" si="173"/>
        <v>6664636</v>
      </c>
      <c r="T129" s="16">
        <f t="shared" si="173"/>
        <v>0</v>
      </c>
      <c r="U129" s="16">
        <f t="shared" si="173"/>
        <v>6664636</v>
      </c>
      <c r="V129" s="16">
        <f t="shared" si="173"/>
        <v>0</v>
      </c>
      <c r="W129" s="16">
        <f t="shared" si="173"/>
        <v>6664636</v>
      </c>
      <c r="X129" s="16">
        <f aca="true" t="shared" si="174" ref="X129:AC129">SUM(X130:X152)</f>
        <v>0</v>
      </c>
      <c r="Y129" s="16">
        <f t="shared" si="174"/>
        <v>6664636</v>
      </c>
      <c r="Z129" s="16">
        <f t="shared" si="174"/>
        <v>0</v>
      </c>
      <c r="AA129" s="16">
        <f t="shared" si="174"/>
        <v>6664636</v>
      </c>
      <c r="AB129" s="16">
        <f t="shared" si="174"/>
        <v>0</v>
      </c>
      <c r="AC129" s="16">
        <f t="shared" si="174"/>
        <v>6664636</v>
      </c>
      <c r="AD129" s="16">
        <f aca="true" t="shared" si="175" ref="AD129:AI129">SUM(AD130:AD152)</f>
        <v>0</v>
      </c>
      <c r="AE129" s="16">
        <f t="shared" si="175"/>
        <v>6664636</v>
      </c>
      <c r="AF129" s="16">
        <f t="shared" si="175"/>
        <v>6000</v>
      </c>
      <c r="AG129" s="16">
        <f t="shared" si="175"/>
        <v>6670636</v>
      </c>
      <c r="AH129" s="16">
        <f t="shared" si="175"/>
        <v>100000</v>
      </c>
      <c r="AI129" s="16">
        <f t="shared" si="175"/>
        <v>6770636</v>
      </c>
    </row>
    <row r="130" spans="1:35" s="5" customFormat="1" ht="22.5">
      <c r="A130" s="45"/>
      <c r="B130" s="12"/>
      <c r="C130" s="20">
        <v>3020</v>
      </c>
      <c r="D130" s="11" t="s">
        <v>58</v>
      </c>
      <c r="E130" s="16">
        <v>1400</v>
      </c>
      <c r="F130" s="16"/>
      <c r="G130" s="16">
        <f>SUM(E130:F130)</f>
        <v>1400</v>
      </c>
      <c r="H130" s="16"/>
      <c r="I130" s="16">
        <f>SUM(G130:H130)</f>
        <v>1400</v>
      </c>
      <c r="J130" s="16"/>
      <c r="K130" s="16">
        <f>SUM(I130:J130)</f>
        <v>1400</v>
      </c>
      <c r="L130" s="16"/>
      <c r="M130" s="16">
        <f>SUM(K130:L130)</f>
        <v>1400</v>
      </c>
      <c r="N130" s="16"/>
      <c r="O130" s="16">
        <f>SUM(M130:N130)</f>
        <v>1400</v>
      </c>
      <c r="P130" s="16"/>
      <c r="Q130" s="16">
        <f>SUM(O130:P130)</f>
        <v>1400</v>
      </c>
      <c r="R130" s="16"/>
      <c r="S130" s="16">
        <f>SUM(Q130:R130)</f>
        <v>1400</v>
      </c>
      <c r="T130" s="16"/>
      <c r="U130" s="16">
        <f>SUM(S130:T130)</f>
        <v>1400</v>
      </c>
      <c r="V130" s="16"/>
      <c r="W130" s="16">
        <f>SUM(U130:V130)</f>
        <v>1400</v>
      </c>
      <c r="X130" s="16"/>
      <c r="Y130" s="16">
        <f>SUM(W130:X130)</f>
        <v>1400</v>
      </c>
      <c r="Z130" s="16"/>
      <c r="AA130" s="16">
        <f>SUM(Y130:Z130)</f>
        <v>1400</v>
      </c>
      <c r="AB130" s="16"/>
      <c r="AC130" s="16">
        <f>SUM(AA130:AB130)</f>
        <v>1400</v>
      </c>
      <c r="AD130" s="16"/>
      <c r="AE130" s="16">
        <f>SUM(AC130:AD130)</f>
        <v>1400</v>
      </c>
      <c r="AF130" s="16"/>
      <c r="AG130" s="16">
        <f>SUM(AE130:AF130)</f>
        <v>1400</v>
      </c>
      <c r="AH130" s="16"/>
      <c r="AI130" s="16">
        <f>SUM(AG130:AH130)</f>
        <v>1400</v>
      </c>
    </row>
    <row r="131" spans="1:35" s="5" customFormat="1" ht="21" customHeight="1">
      <c r="A131" s="45"/>
      <c r="B131" s="12"/>
      <c r="C131" s="20">
        <v>3110</v>
      </c>
      <c r="D131" s="18" t="s">
        <v>98</v>
      </c>
      <c r="E131" s="16">
        <v>6304761</v>
      </c>
      <c r="F131" s="16"/>
      <c r="G131" s="16">
        <f aca="true" t="shared" si="176" ref="G131:G152">SUM(E131:F131)</f>
        <v>6304761</v>
      </c>
      <c r="H131" s="16"/>
      <c r="I131" s="16">
        <f aca="true" t="shared" si="177" ref="I131:I152">SUM(G131:H131)</f>
        <v>6304761</v>
      </c>
      <c r="J131" s="16"/>
      <c r="K131" s="16">
        <f aca="true" t="shared" si="178" ref="K131:K152">SUM(I131:J131)</f>
        <v>6304761</v>
      </c>
      <c r="L131" s="16"/>
      <c r="M131" s="16">
        <f aca="true" t="shared" si="179" ref="M131:M152">SUM(K131:L131)</f>
        <v>6304761</v>
      </c>
      <c r="N131" s="16"/>
      <c r="O131" s="16">
        <f aca="true" t="shared" si="180" ref="O131:O152">SUM(M131:N131)</f>
        <v>6304761</v>
      </c>
      <c r="P131" s="16"/>
      <c r="Q131" s="16">
        <f aca="true" t="shared" si="181" ref="Q131:Q152">SUM(O131:P131)</f>
        <v>6304761</v>
      </c>
      <c r="R131" s="16"/>
      <c r="S131" s="16">
        <f aca="true" t="shared" si="182" ref="S131:S152">SUM(Q131:R131)</f>
        <v>6304761</v>
      </c>
      <c r="T131" s="16"/>
      <c r="U131" s="16">
        <f aca="true" t="shared" si="183" ref="U131:U152">SUM(S131:T131)</f>
        <v>6304761</v>
      </c>
      <c r="V131" s="16"/>
      <c r="W131" s="16">
        <f aca="true" t="shared" si="184" ref="W131:W152">SUM(U131:V131)</f>
        <v>6304761</v>
      </c>
      <c r="X131" s="16"/>
      <c r="Y131" s="16">
        <f aca="true" t="shared" si="185" ref="Y131:Y152">SUM(W131:X131)</f>
        <v>6304761</v>
      </c>
      <c r="Z131" s="16"/>
      <c r="AA131" s="16">
        <f aca="true" t="shared" si="186" ref="AA131:AA152">SUM(Y131:Z131)</f>
        <v>6304761</v>
      </c>
      <c r="AB131" s="16"/>
      <c r="AC131" s="16">
        <f aca="true" t="shared" si="187" ref="AC131:AC152">SUM(AA131:AB131)</f>
        <v>6304761</v>
      </c>
      <c r="AD131" s="16"/>
      <c r="AE131" s="16">
        <f aca="true" t="shared" si="188" ref="AE131:AE152">SUM(AC131:AD131)</f>
        <v>6304761</v>
      </c>
      <c r="AF131" s="16"/>
      <c r="AG131" s="16">
        <f aca="true" t="shared" si="189" ref="AG131:AG152">SUM(AE131:AF131)</f>
        <v>6304761</v>
      </c>
      <c r="AH131" s="16">
        <v>85000</v>
      </c>
      <c r="AI131" s="16">
        <f aca="true" t="shared" si="190" ref="AI131:AI152">SUM(AG131:AH131)</f>
        <v>6389761</v>
      </c>
    </row>
    <row r="132" spans="1:35" s="5" customFormat="1" ht="21" customHeight="1">
      <c r="A132" s="45"/>
      <c r="B132" s="12"/>
      <c r="C132" s="12">
        <v>4010</v>
      </c>
      <c r="D132" s="40" t="s">
        <v>59</v>
      </c>
      <c r="E132" s="16">
        <v>193600</v>
      </c>
      <c r="F132" s="16"/>
      <c r="G132" s="16">
        <f t="shared" si="176"/>
        <v>193600</v>
      </c>
      <c r="H132" s="16"/>
      <c r="I132" s="16">
        <f t="shared" si="177"/>
        <v>193600</v>
      </c>
      <c r="J132" s="16"/>
      <c r="K132" s="16">
        <f t="shared" si="178"/>
        <v>193600</v>
      </c>
      <c r="L132" s="16"/>
      <c r="M132" s="16">
        <f t="shared" si="179"/>
        <v>193600</v>
      </c>
      <c r="N132" s="16">
        <v>-471</v>
      </c>
      <c r="O132" s="16">
        <f t="shared" si="180"/>
        <v>193129</v>
      </c>
      <c r="P132" s="16"/>
      <c r="Q132" s="16">
        <f t="shared" si="181"/>
        <v>193129</v>
      </c>
      <c r="R132" s="16"/>
      <c r="S132" s="16">
        <f t="shared" si="182"/>
        <v>193129</v>
      </c>
      <c r="T132" s="16"/>
      <c r="U132" s="16">
        <f t="shared" si="183"/>
        <v>193129</v>
      </c>
      <c r="V132" s="16"/>
      <c r="W132" s="16">
        <f t="shared" si="184"/>
        <v>193129</v>
      </c>
      <c r="X132" s="16"/>
      <c r="Y132" s="16">
        <f t="shared" si="185"/>
        <v>193129</v>
      </c>
      <c r="Z132" s="16"/>
      <c r="AA132" s="16">
        <f t="shared" si="186"/>
        <v>193129</v>
      </c>
      <c r="AB132" s="16"/>
      <c r="AC132" s="16">
        <f t="shared" si="187"/>
        <v>193129</v>
      </c>
      <c r="AD132" s="16"/>
      <c r="AE132" s="16">
        <f t="shared" si="188"/>
        <v>193129</v>
      </c>
      <c r="AF132" s="16"/>
      <c r="AG132" s="16">
        <f t="shared" si="189"/>
        <v>193129</v>
      </c>
      <c r="AH132" s="16">
        <v>3000</v>
      </c>
      <c r="AI132" s="16">
        <f t="shared" si="190"/>
        <v>196129</v>
      </c>
    </row>
    <row r="133" spans="1:35" s="5" customFormat="1" ht="21" customHeight="1">
      <c r="A133" s="45"/>
      <c r="B133" s="12"/>
      <c r="C133" s="12">
        <v>4040</v>
      </c>
      <c r="D133" s="40" t="s">
        <v>60</v>
      </c>
      <c r="E133" s="16">
        <v>15400</v>
      </c>
      <c r="F133" s="16"/>
      <c r="G133" s="16">
        <f t="shared" si="176"/>
        <v>15400</v>
      </c>
      <c r="H133" s="16"/>
      <c r="I133" s="16">
        <f t="shared" si="177"/>
        <v>15400</v>
      </c>
      <c r="J133" s="16"/>
      <c r="K133" s="16">
        <f t="shared" si="178"/>
        <v>15400</v>
      </c>
      <c r="L133" s="16"/>
      <c r="M133" s="16">
        <f t="shared" si="179"/>
        <v>15400</v>
      </c>
      <c r="N133" s="16">
        <v>-2094</v>
      </c>
      <c r="O133" s="16">
        <f t="shared" si="180"/>
        <v>13306</v>
      </c>
      <c r="P133" s="16"/>
      <c r="Q133" s="16">
        <f t="shared" si="181"/>
        <v>13306</v>
      </c>
      <c r="R133" s="16"/>
      <c r="S133" s="16">
        <f t="shared" si="182"/>
        <v>13306</v>
      </c>
      <c r="T133" s="16"/>
      <c r="U133" s="16">
        <f t="shared" si="183"/>
        <v>13306</v>
      </c>
      <c r="V133" s="16"/>
      <c r="W133" s="16">
        <f t="shared" si="184"/>
        <v>13306</v>
      </c>
      <c r="X133" s="16"/>
      <c r="Y133" s="16">
        <f t="shared" si="185"/>
        <v>13306</v>
      </c>
      <c r="Z133" s="16"/>
      <c r="AA133" s="16">
        <f t="shared" si="186"/>
        <v>13306</v>
      </c>
      <c r="AB133" s="16"/>
      <c r="AC133" s="16">
        <f t="shared" si="187"/>
        <v>13306</v>
      </c>
      <c r="AD133" s="16"/>
      <c r="AE133" s="16">
        <f t="shared" si="188"/>
        <v>13306</v>
      </c>
      <c r="AF133" s="16"/>
      <c r="AG133" s="16">
        <f t="shared" si="189"/>
        <v>13306</v>
      </c>
      <c r="AH133" s="16"/>
      <c r="AI133" s="16">
        <f t="shared" si="190"/>
        <v>13306</v>
      </c>
    </row>
    <row r="134" spans="1:35" s="5" customFormat="1" ht="21" customHeight="1">
      <c r="A134" s="45"/>
      <c r="B134" s="12"/>
      <c r="C134" s="12">
        <v>4110</v>
      </c>
      <c r="D134" s="40" t="s">
        <v>61</v>
      </c>
      <c r="E134" s="16">
        <v>82400</v>
      </c>
      <c r="F134" s="16"/>
      <c r="G134" s="16">
        <f t="shared" si="176"/>
        <v>82400</v>
      </c>
      <c r="H134" s="16"/>
      <c r="I134" s="16">
        <f t="shared" si="177"/>
        <v>82400</v>
      </c>
      <c r="J134" s="16"/>
      <c r="K134" s="16">
        <f t="shared" si="178"/>
        <v>82400</v>
      </c>
      <c r="L134" s="16"/>
      <c r="M134" s="16">
        <f t="shared" si="179"/>
        <v>82400</v>
      </c>
      <c r="N134" s="16">
        <v>2865</v>
      </c>
      <c r="O134" s="16">
        <f t="shared" si="180"/>
        <v>85265</v>
      </c>
      <c r="P134" s="16">
        <v>-365</v>
      </c>
      <c r="Q134" s="16">
        <f t="shared" si="181"/>
        <v>84900</v>
      </c>
      <c r="R134" s="16"/>
      <c r="S134" s="16">
        <f t="shared" si="182"/>
        <v>84900</v>
      </c>
      <c r="T134" s="16"/>
      <c r="U134" s="16">
        <f t="shared" si="183"/>
        <v>84900</v>
      </c>
      <c r="V134" s="16"/>
      <c r="W134" s="16">
        <f t="shared" si="184"/>
        <v>84900</v>
      </c>
      <c r="X134" s="16"/>
      <c r="Y134" s="16">
        <f t="shared" si="185"/>
        <v>84900</v>
      </c>
      <c r="Z134" s="16"/>
      <c r="AA134" s="16">
        <f t="shared" si="186"/>
        <v>84900</v>
      </c>
      <c r="AB134" s="16"/>
      <c r="AC134" s="16">
        <f t="shared" si="187"/>
        <v>84900</v>
      </c>
      <c r="AD134" s="16"/>
      <c r="AE134" s="16">
        <f t="shared" si="188"/>
        <v>84900</v>
      </c>
      <c r="AF134" s="16"/>
      <c r="AG134" s="16">
        <f t="shared" si="189"/>
        <v>84900</v>
      </c>
      <c r="AH134" s="16">
        <v>12000</v>
      </c>
      <c r="AI134" s="16">
        <f t="shared" si="190"/>
        <v>96900</v>
      </c>
    </row>
    <row r="135" spans="1:35" s="5" customFormat="1" ht="21" customHeight="1">
      <c r="A135" s="45"/>
      <c r="B135" s="12"/>
      <c r="C135" s="12">
        <v>4120</v>
      </c>
      <c r="D135" s="40" t="s">
        <v>62</v>
      </c>
      <c r="E135" s="16">
        <v>5300</v>
      </c>
      <c r="F135" s="16"/>
      <c r="G135" s="16">
        <f t="shared" si="176"/>
        <v>5300</v>
      </c>
      <c r="H135" s="16"/>
      <c r="I135" s="16">
        <f t="shared" si="177"/>
        <v>5300</v>
      </c>
      <c r="J135" s="16"/>
      <c r="K135" s="16">
        <f t="shared" si="178"/>
        <v>5300</v>
      </c>
      <c r="L135" s="16"/>
      <c r="M135" s="16">
        <f t="shared" si="179"/>
        <v>5300</v>
      </c>
      <c r="N135" s="16">
        <v>-300</v>
      </c>
      <c r="O135" s="16">
        <f t="shared" si="180"/>
        <v>5000</v>
      </c>
      <c r="P135" s="16"/>
      <c r="Q135" s="16">
        <f t="shared" si="181"/>
        <v>5000</v>
      </c>
      <c r="R135" s="16"/>
      <c r="S135" s="16">
        <f t="shared" si="182"/>
        <v>5000</v>
      </c>
      <c r="T135" s="16"/>
      <c r="U135" s="16">
        <f t="shared" si="183"/>
        <v>5000</v>
      </c>
      <c r="V135" s="16"/>
      <c r="W135" s="16">
        <f t="shared" si="184"/>
        <v>5000</v>
      </c>
      <c r="X135" s="16"/>
      <c r="Y135" s="16">
        <f t="shared" si="185"/>
        <v>5000</v>
      </c>
      <c r="Z135" s="16"/>
      <c r="AA135" s="16">
        <f t="shared" si="186"/>
        <v>5000</v>
      </c>
      <c r="AB135" s="16"/>
      <c r="AC135" s="16">
        <f t="shared" si="187"/>
        <v>5000</v>
      </c>
      <c r="AD135" s="16"/>
      <c r="AE135" s="16">
        <f t="shared" si="188"/>
        <v>5000</v>
      </c>
      <c r="AF135" s="16"/>
      <c r="AG135" s="16">
        <f t="shared" si="189"/>
        <v>5000</v>
      </c>
      <c r="AH135" s="16"/>
      <c r="AI135" s="16">
        <f t="shared" si="190"/>
        <v>5000</v>
      </c>
    </row>
    <row r="136" spans="1:35" s="5" customFormat="1" ht="21" customHeight="1">
      <c r="A136" s="45"/>
      <c r="B136" s="19"/>
      <c r="C136" s="12">
        <v>4170</v>
      </c>
      <c r="D136" s="11" t="s">
        <v>47</v>
      </c>
      <c r="E136" s="16">
        <v>3000</v>
      </c>
      <c r="F136" s="16"/>
      <c r="G136" s="16">
        <f t="shared" si="176"/>
        <v>3000</v>
      </c>
      <c r="H136" s="16"/>
      <c r="I136" s="16">
        <f t="shared" si="177"/>
        <v>3000</v>
      </c>
      <c r="J136" s="16"/>
      <c r="K136" s="16">
        <f t="shared" si="178"/>
        <v>3000</v>
      </c>
      <c r="L136" s="16"/>
      <c r="M136" s="16">
        <f t="shared" si="179"/>
        <v>3000</v>
      </c>
      <c r="N136" s="16"/>
      <c r="O136" s="16">
        <f t="shared" si="180"/>
        <v>3000</v>
      </c>
      <c r="P136" s="16"/>
      <c r="Q136" s="16">
        <f t="shared" si="181"/>
        <v>3000</v>
      </c>
      <c r="R136" s="16"/>
      <c r="S136" s="16">
        <f t="shared" si="182"/>
        <v>3000</v>
      </c>
      <c r="T136" s="16"/>
      <c r="U136" s="16">
        <f t="shared" si="183"/>
        <v>3000</v>
      </c>
      <c r="V136" s="16"/>
      <c r="W136" s="16">
        <f t="shared" si="184"/>
        <v>3000</v>
      </c>
      <c r="X136" s="16"/>
      <c r="Y136" s="16">
        <f t="shared" si="185"/>
        <v>3000</v>
      </c>
      <c r="Z136" s="16"/>
      <c r="AA136" s="16">
        <f t="shared" si="186"/>
        <v>3000</v>
      </c>
      <c r="AB136" s="16"/>
      <c r="AC136" s="16">
        <f t="shared" si="187"/>
        <v>3000</v>
      </c>
      <c r="AD136" s="16"/>
      <c r="AE136" s="16">
        <f t="shared" si="188"/>
        <v>3000</v>
      </c>
      <c r="AF136" s="16"/>
      <c r="AG136" s="16">
        <f t="shared" si="189"/>
        <v>3000</v>
      </c>
      <c r="AH136" s="16"/>
      <c r="AI136" s="16">
        <f t="shared" si="190"/>
        <v>3000</v>
      </c>
    </row>
    <row r="137" spans="1:35" s="5" customFormat="1" ht="21" customHeight="1">
      <c r="A137" s="45"/>
      <c r="B137" s="19"/>
      <c r="C137" s="12">
        <v>4210</v>
      </c>
      <c r="D137" s="40" t="s">
        <v>63</v>
      </c>
      <c r="E137" s="16">
        <v>8350</v>
      </c>
      <c r="F137" s="16"/>
      <c r="G137" s="16">
        <f t="shared" si="176"/>
        <v>8350</v>
      </c>
      <c r="H137" s="16"/>
      <c r="I137" s="16">
        <f t="shared" si="177"/>
        <v>8350</v>
      </c>
      <c r="J137" s="16"/>
      <c r="K137" s="16">
        <f t="shared" si="178"/>
        <v>8350</v>
      </c>
      <c r="L137" s="16"/>
      <c r="M137" s="16">
        <f t="shared" si="179"/>
        <v>8350</v>
      </c>
      <c r="N137" s="16"/>
      <c r="O137" s="16">
        <f t="shared" si="180"/>
        <v>8350</v>
      </c>
      <c r="P137" s="16"/>
      <c r="Q137" s="16">
        <f t="shared" si="181"/>
        <v>8350</v>
      </c>
      <c r="R137" s="16"/>
      <c r="S137" s="16">
        <f t="shared" si="182"/>
        <v>8350</v>
      </c>
      <c r="T137" s="16"/>
      <c r="U137" s="16">
        <f t="shared" si="183"/>
        <v>8350</v>
      </c>
      <c r="V137" s="16"/>
      <c r="W137" s="16">
        <f t="shared" si="184"/>
        <v>8350</v>
      </c>
      <c r="X137" s="16"/>
      <c r="Y137" s="16">
        <f t="shared" si="185"/>
        <v>8350</v>
      </c>
      <c r="Z137" s="16"/>
      <c r="AA137" s="16">
        <f t="shared" si="186"/>
        <v>8350</v>
      </c>
      <c r="AB137" s="16"/>
      <c r="AC137" s="16">
        <f t="shared" si="187"/>
        <v>8350</v>
      </c>
      <c r="AD137" s="16"/>
      <c r="AE137" s="16">
        <f t="shared" si="188"/>
        <v>8350</v>
      </c>
      <c r="AF137" s="16"/>
      <c r="AG137" s="16">
        <f t="shared" si="189"/>
        <v>8350</v>
      </c>
      <c r="AH137" s="16"/>
      <c r="AI137" s="16">
        <f t="shared" si="190"/>
        <v>8350</v>
      </c>
    </row>
    <row r="138" spans="1:35" s="5" customFormat="1" ht="21" customHeight="1">
      <c r="A138" s="45"/>
      <c r="B138" s="19"/>
      <c r="C138" s="12">
        <v>4260</v>
      </c>
      <c r="D138" s="11" t="s">
        <v>48</v>
      </c>
      <c r="E138" s="16">
        <v>14000</v>
      </c>
      <c r="F138" s="16"/>
      <c r="G138" s="16">
        <f t="shared" si="176"/>
        <v>14000</v>
      </c>
      <c r="H138" s="16"/>
      <c r="I138" s="16">
        <f t="shared" si="177"/>
        <v>14000</v>
      </c>
      <c r="J138" s="16"/>
      <c r="K138" s="16">
        <f t="shared" si="178"/>
        <v>14000</v>
      </c>
      <c r="L138" s="16"/>
      <c r="M138" s="16">
        <f t="shared" si="179"/>
        <v>14000</v>
      </c>
      <c r="N138" s="16"/>
      <c r="O138" s="16">
        <f t="shared" si="180"/>
        <v>14000</v>
      </c>
      <c r="P138" s="16"/>
      <c r="Q138" s="16">
        <f t="shared" si="181"/>
        <v>14000</v>
      </c>
      <c r="R138" s="16"/>
      <c r="S138" s="16">
        <f t="shared" si="182"/>
        <v>14000</v>
      </c>
      <c r="T138" s="16"/>
      <c r="U138" s="16">
        <f t="shared" si="183"/>
        <v>14000</v>
      </c>
      <c r="V138" s="16"/>
      <c r="W138" s="16">
        <f t="shared" si="184"/>
        <v>14000</v>
      </c>
      <c r="X138" s="16"/>
      <c r="Y138" s="16">
        <f t="shared" si="185"/>
        <v>14000</v>
      </c>
      <c r="Z138" s="16"/>
      <c r="AA138" s="16">
        <f t="shared" si="186"/>
        <v>14000</v>
      </c>
      <c r="AB138" s="16"/>
      <c r="AC138" s="16">
        <f t="shared" si="187"/>
        <v>14000</v>
      </c>
      <c r="AD138" s="16"/>
      <c r="AE138" s="16">
        <f t="shared" si="188"/>
        <v>14000</v>
      </c>
      <c r="AF138" s="16">
        <v>5000</v>
      </c>
      <c r="AG138" s="16">
        <f t="shared" si="189"/>
        <v>19000</v>
      </c>
      <c r="AH138" s="16"/>
      <c r="AI138" s="16">
        <f t="shared" si="190"/>
        <v>19000</v>
      </c>
    </row>
    <row r="139" spans="1:35" s="5" customFormat="1" ht="21" customHeight="1">
      <c r="A139" s="45"/>
      <c r="B139" s="19"/>
      <c r="C139" s="12">
        <v>4270</v>
      </c>
      <c r="D139" s="11" t="s">
        <v>44</v>
      </c>
      <c r="E139" s="16">
        <v>1000</v>
      </c>
      <c r="F139" s="16"/>
      <c r="G139" s="16">
        <f t="shared" si="176"/>
        <v>1000</v>
      </c>
      <c r="H139" s="16"/>
      <c r="I139" s="16">
        <f t="shared" si="177"/>
        <v>1000</v>
      </c>
      <c r="J139" s="16"/>
      <c r="K139" s="16">
        <f t="shared" si="178"/>
        <v>1000</v>
      </c>
      <c r="L139" s="16"/>
      <c r="M139" s="16">
        <f t="shared" si="179"/>
        <v>1000</v>
      </c>
      <c r="N139" s="16"/>
      <c r="O139" s="16">
        <f t="shared" si="180"/>
        <v>1000</v>
      </c>
      <c r="P139" s="16"/>
      <c r="Q139" s="16">
        <f t="shared" si="181"/>
        <v>1000</v>
      </c>
      <c r="R139" s="16"/>
      <c r="S139" s="16">
        <f t="shared" si="182"/>
        <v>1000</v>
      </c>
      <c r="T139" s="16"/>
      <c r="U139" s="16">
        <f t="shared" si="183"/>
        <v>1000</v>
      </c>
      <c r="V139" s="16"/>
      <c r="W139" s="16">
        <f t="shared" si="184"/>
        <v>1000</v>
      </c>
      <c r="X139" s="16"/>
      <c r="Y139" s="16">
        <f t="shared" si="185"/>
        <v>1000</v>
      </c>
      <c r="Z139" s="16"/>
      <c r="AA139" s="16">
        <f t="shared" si="186"/>
        <v>1000</v>
      </c>
      <c r="AB139" s="16"/>
      <c r="AC139" s="16">
        <f t="shared" si="187"/>
        <v>1000</v>
      </c>
      <c r="AD139" s="16"/>
      <c r="AE139" s="16">
        <f t="shared" si="188"/>
        <v>1000</v>
      </c>
      <c r="AF139" s="16"/>
      <c r="AG139" s="16">
        <f t="shared" si="189"/>
        <v>1000</v>
      </c>
      <c r="AH139" s="16"/>
      <c r="AI139" s="16">
        <f t="shared" si="190"/>
        <v>1000</v>
      </c>
    </row>
    <row r="140" spans="1:35" s="5" customFormat="1" ht="21" customHeight="1">
      <c r="A140" s="45"/>
      <c r="B140" s="19"/>
      <c r="C140" s="12">
        <v>4280</v>
      </c>
      <c r="D140" s="11" t="s">
        <v>79</v>
      </c>
      <c r="E140" s="16">
        <v>800</v>
      </c>
      <c r="F140" s="16"/>
      <c r="G140" s="16">
        <f t="shared" si="176"/>
        <v>800</v>
      </c>
      <c r="H140" s="16"/>
      <c r="I140" s="16">
        <f t="shared" si="177"/>
        <v>800</v>
      </c>
      <c r="J140" s="16"/>
      <c r="K140" s="16">
        <f t="shared" si="178"/>
        <v>800</v>
      </c>
      <c r="L140" s="16"/>
      <c r="M140" s="16">
        <f t="shared" si="179"/>
        <v>800</v>
      </c>
      <c r="N140" s="16"/>
      <c r="O140" s="16">
        <f t="shared" si="180"/>
        <v>800</v>
      </c>
      <c r="P140" s="16"/>
      <c r="Q140" s="16">
        <f t="shared" si="181"/>
        <v>800</v>
      </c>
      <c r="R140" s="16"/>
      <c r="S140" s="16">
        <f t="shared" si="182"/>
        <v>800</v>
      </c>
      <c r="T140" s="16"/>
      <c r="U140" s="16">
        <f t="shared" si="183"/>
        <v>800</v>
      </c>
      <c r="V140" s="16"/>
      <c r="W140" s="16">
        <f t="shared" si="184"/>
        <v>800</v>
      </c>
      <c r="X140" s="16"/>
      <c r="Y140" s="16">
        <f t="shared" si="185"/>
        <v>800</v>
      </c>
      <c r="Z140" s="16"/>
      <c r="AA140" s="16">
        <f t="shared" si="186"/>
        <v>800</v>
      </c>
      <c r="AB140" s="16"/>
      <c r="AC140" s="16">
        <f t="shared" si="187"/>
        <v>800</v>
      </c>
      <c r="AD140" s="16"/>
      <c r="AE140" s="16">
        <f t="shared" si="188"/>
        <v>800</v>
      </c>
      <c r="AF140" s="16"/>
      <c r="AG140" s="16">
        <f t="shared" si="189"/>
        <v>800</v>
      </c>
      <c r="AH140" s="16"/>
      <c r="AI140" s="16">
        <f t="shared" si="190"/>
        <v>800</v>
      </c>
    </row>
    <row r="141" spans="1:35" s="5" customFormat="1" ht="21" customHeight="1">
      <c r="A141" s="45"/>
      <c r="B141" s="19"/>
      <c r="C141" s="12">
        <v>4300</v>
      </c>
      <c r="D141" s="40" t="s">
        <v>38</v>
      </c>
      <c r="E141" s="16">
        <v>6150</v>
      </c>
      <c r="F141" s="16"/>
      <c r="G141" s="16">
        <f t="shared" si="176"/>
        <v>6150</v>
      </c>
      <c r="H141" s="16"/>
      <c r="I141" s="16">
        <f t="shared" si="177"/>
        <v>6150</v>
      </c>
      <c r="J141" s="16"/>
      <c r="K141" s="16">
        <f t="shared" si="178"/>
        <v>6150</v>
      </c>
      <c r="L141" s="16"/>
      <c r="M141" s="16">
        <f t="shared" si="179"/>
        <v>6150</v>
      </c>
      <c r="N141" s="16"/>
      <c r="O141" s="16">
        <f t="shared" si="180"/>
        <v>6150</v>
      </c>
      <c r="P141" s="16"/>
      <c r="Q141" s="16">
        <f t="shared" si="181"/>
        <v>6150</v>
      </c>
      <c r="R141" s="16"/>
      <c r="S141" s="16">
        <f t="shared" si="182"/>
        <v>6150</v>
      </c>
      <c r="T141" s="16"/>
      <c r="U141" s="16">
        <f t="shared" si="183"/>
        <v>6150</v>
      </c>
      <c r="V141" s="16"/>
      <c r="W141" s="16">
        <f t="shared" si="184"/>
        <v>6150</v>
      </c>
      <c r="X141" s="16"/>
      <c r="Y141" s="16">
        <f t="shared" si="185"/>
        <v>6150</v>
      </c>
      <c r="Z141" s="16"/>
      <c r="AA141" s="16">
        <f t="shared" si="186"/>
        <v>6150</v>
      </c>
      <c r="AB141" s="16"/>
      <c r="AC141" s="16">
        <f t="shared" si="187"/>
        <v>6150</v>
      </c>
      <c r="AD141" s="16"/>
      <c r="AE141" s="16">
        <f t="shared" si="188"/>
        <v>6150</v>
      </c>
      <c r="AF141" s="16">
        <v>1000</v>
      </c>
      <c r="AG141" s="16">
        <f t="shared" si="189"/>
        <v>7150</v>
      </c>
      <c r="AH141" s="16"/>
      <c r="AI141" s="16">
        <f t="shared" si="190"/>
        <v>7150</v>
      </c>
    </row>
    <row r="142" spans="1:35" s="5" customFormat="1" ht="21" customHeight="1">
      <c r="A142" s="45"/>
      <c r="B142" s="19"/>
      <c r="C142" s="12">
        <v>4350</v>
      </c>
      <c r="D142" s="11" t="s">
        <v>80</v>
      </c>
      <c r="E142" s="16">
        <v>1600</v>
      </c>
      <c r="F142" s="16"/>
      <c r="G142" s="16">
        <f t="shared" si="176"/>
        <v>1600</v>
      </c>
      <c r="H142" s="16">
        <v>1200</v>
      </c>
      <c r="I142" s="16">
        <f t="shared" si="177"/>
        <v>2800</v>
      </c>
      <c r="J142" s="16"/>
      <c r="K142" s="16">
        <f t="shared" si="178"/>
        <v>2800</v>
      </c>
      <c r="L142" s="16"/>
      <c r="M142" s="16">
        <f t="shared" si="179"/>
        <v>2800</v>
      </c>
      <c r="N142" s="16"/>
      <c r="O142" s="16">
        <f t="shared" si="180"/>
        <v>2800</v>
      </c>
      <c r="P142" s="16"/>
      <c r="Q142" s="16">
        <f t="shared" si="181"/>
        <v>2800</v>
      </c>
      <c r="R142" s="16"/>
      <c r="S142" s="16">
        <f t="shared" si="182"/>
        <v>2800</v>
      </c>
      <c r="T142" s="16"/>
      <c r="U142" s="16">
        <f t="shared" si="183"/>
        <v>2800</v>
      </c>
      <c r="V142" s="16"/>
      <c r="W142" s="16">
        <f t="shared" si="184"/>
        <v>2800</v>
      </c>
      <c r="X142" s="16"/>
      <c r="Y142" s="16">
        <f t="shared" si="185"/>
        <v>2800</v>
      </c>
      <c r="Z142" s="16"/>
      <c r="AA142" s="16">
        <f t="shared" si="186"/>
        <v>2800</v>
      </c>
      <c r="AB142" s="16"/>
      <c r="AC142" s="16">
        <f t="shared" si="187"/>
        <v>2800</v>
      </c>
      <c r="AD142" s="16"/>
      <c r="AE142" s="16">
        <f t="shared" si="188"/>
        <v>2800</v>
      </c>
      <c r="AF142" s="16"/>
      <c r="AG142" s="16">
        <f t="shared" si="189"/>
        <v>2800</v>
      </c>
      <c r="AH142" s="16"/>
      <c r="AI142" s="16">
        <f t="shared" si="190"/>
        <v>2800</v>
      </c>
    </row>
    <row r="143" spans="1:35" s="5" customFormat="1" ht="33.75">
      <c r="A143" s="45"/>
      <c r="B143" s="19"/>
      <c r="C143" s="12">
        <v>4360</v>
      </c>
      <c r="D143" s="11" t="s">
        <v>166</v>
      </c>
      <c r="E143" s="16">
        <v>1200</v>
      </c>
      <c r="F143" s="16"/>
      <c r="G143" s="16">
        <f t="shared" si="176"/>
        <v>1200</v>
      </c>
      <c r="H143" s="16"/>
      <c r="I143" s="16">
        <f t="shared" si="177"/>
        <v>1200</v>
      </c>
      <c r="J143" s="16"/>
      <c r="K143" s="16">
        <f t="shared" si="178"/>
        <v>1200</v>
      </c>
      <c r="L143" s="16"/>
      <c r="M143" s="16">
        <f t="shared" si="179"/>
        <v>1200</v>
      </c>
      <c r="N143" s="16"/>
      <c r="O143" s="16">
        <f t="shared" si="180"/>
        <v>1200</v>
      </c>
      <c r="P143" s="16"/>
      <c r="Q143" s="16">
        <f t="shared" si="181"/>
        <v>1200</v>
      </c>
      <c r="R143" s="16"/>
      <c r="S143" s="16">
        <f t="shared" si="182"/>
        <v>1200</v>
      </c>
      <c r="T143" s="16"/>
      <c r="U143" s="16">
        <f t="shared" si="183"/>
        <v>1200</v>
      </c>
      <c r="V143" s="16"/>
      <c r="W143" s="16">
        <f t="shared" si="184"/>
        <v>1200</v>
      </c>
      <c r="X143" s="16"/>
      <c r="Y143" s="16">
        <f t="shared" si="185"/>
        <v>1200</v>
      </c>
      <c r="Z143" s="16"/>
      <c r="AA143" s="16">
        <f t="shared" si="186"/>
        <v>1200</v>
      </c>
      <c r="AB143" s="16"/>
      <c r="AC143" s="16">
        <f t="shared" si="187"/>
        <v>1200</v>
      </c>
      <c r="AD143" s="16"/>
      <c r="AE143" s="16">
        <f t="shared" si="188"/>
        <v>1200</v>
      </c>
      <c r="AF143" s="16"/>
      <c r="AG143" s="16">
        <f t="shared" si="189"/>
        <v>1200</v>
      </c>
      <c r="AH143" s="16"/>
      <c r="AI143" s="16">
        <f t="shared" si="190"/>
        <v>1200</v>
      </c>
    </row>
    <row r="144" spans="1:35" s="5" customFormat="1" ht="33.75">
      <c r="A144" s="45"/>
      <c r="B144" s="19"/>
      <c r="C144" s="12">
        <v>4370</v>
      </c>
      <c r="D144" s="11" t="s">
        <v>167</v>
      </c>
      <c r="E144" s="16">
        <v>4800</v>
      </c>
      <c r="F144" s="16"/>
      <c r="G144" s="16">
        <f t="shared" si="176"/>
        <v>4800</v>
      </c>
      <c r="H144" s="16">
        <v>-1200</v>
      </c>
      <c r="I144" s="16">
        <f t="shared" si="177"/>
        <v>3600</v>
      </c>
      <c r="J144" s="16"/>
      <c r="K144" s="16">
        <f t="shared" si="178"/>
        <v>3600</v>
      </c>
      <c r="L144" s="16"/>
      <c r="M144" s="16">
        <f t="shared" si="179"/>
        <v>3600</v>
      </c>
      <c r="N144" s="16"/>
      <c r="O144" s="16">
        <f t="shared" si="180"/>
        <v>3600</v>
      </c>
      <c r="P144" s="16"/>
      <c r="Q144" s="16">
        <f t="shared" si="181"/>
        <v>3600</v>
      </c>
      <c r="R144" s="16"/>
      <c r="S144" s="16">
        <f t="shared" si="182"/>
        <v>3600</v>
      </c>
      <c r="T144" s="16"/>
      <c r="U144" s="16">
        <f t="shared" si="183"/>
        <v>3600</v>
      </c>
      <c r="V144" s="16"/>
      <c r="W144" s="16">
        <f t="shared" si="184"/>
        <v>3600</v>
      </c>
      <c r="X144" s="16"/>
      <c r="Y144" s="16">
        <f t="shared" si="185"/>
        <v>3600</v>
      </c>
      <c r="Z144" s="16"/>
      <c r="AA144" s="16">
        <f t="shared" si="186"/>
        <v>3600</v>
      </c>
      <c r="AB144" s="16"/>
      <c r="AC144" s="16">
        <f t="shared" si="187"/>
        <v>3600</v>
      </c>
      <c r="AD144" s="16"/>
      <c r="AE144" s="16">
        <f t="shared" si="188"/>
        <v>3600</v>
      </c>
      <c r="AF144" s="16"/>
      <c r="AG144" s="16">
        <f t="shared" si="189"/>
        <v>3600</v>
      </c>
      <c r="AH144" s="16"/>
      <c r="AI144" s="16">
        <f t="shared" si="190"/>
        <v>3600</v>
      </c>
    </row>
    <row r="145" spans="1:35" s="5" customFormat="1" ht="21" customHeight="1">
      <c r="A145" s="45"/>
      <c r="B145" s="19"/>
      <c r="C145" s="12">
        <v>4410</v>
      </c>
      <c r="D145" s="11" t="s">
        <v>64</v>
      </c>
      <c r="E145" s="16">
        <v>2000</v>
      </c>
      <c r="F145" s="16"/>
      <c r="G145" s="16">
        <f t="shared" si="176"/>
        <v>2000</v>
      </c>
      <c r="H145" s="16"/>
      <c r="I145" s="16">
        <f t="shared" si="177"/>
        <v>2000</v>
      </c>
      <c r="J145" s="16"/>
      <c r="K145" s="16">
        <f t="shared" si="178"/>
        <v>2000</v>
      </c>
      <c r="L145" s="16">
        <v>1000</v>
      </c>
      <c r="M145" s="16">
        <f t="shared" si="179"/>
        <v>3000</v>
      </c>
      <c r="N145" s="16"/>
      <c r="O145" s="16">
        <f t="shared" si="180"/>
        <v>3000</v>
      </c>
      <c r="P145" s="16"/>
      <c r="Q145" s="16">
        <f t="shared" si="181"/>
        <v>3000</v>
      </c>
      <c r="R145" s="16"/>
      <c r="S145" s="16">
        <f t="shared" si="182"/>
        <v>3000</v>
      </c>
      <c r="T145" s="16"/>
      <c r="U145" s="16">
        <f t="shared" si="183"/>
        <v>3000</v>
      </c>
      <c r="V145" s="16"/>
      <c r="W145" s="16">
        <f t="shared" si="184"/>
        <v>3000</v>
      </c>
      <c r="X145" s="16"/>
      <c r="Y145" s="16">
        <f t="shared" si="185"/>
        <v>3000</v>
      </c>
      <c r="Z145" s="16"/>
      <c r="AA145" s="16">
        <f t="shared" si="186"/>
        <v>3000</v>
      </c>
      <c r="AB145" s="16"/>
      <c r="AC145" s="16">
        <f t="shared" si="187"/>
        <v>3000</v>
      </c>
      <c r="AD145" s="16"/>
      <c r="AE145" s="16">
        <f t="shared" si="188"/>
        <v>3000</v>
      </c>
      <c r="AF145" s="16"/>
      <c r="AG145" s="16">
        <f t="shared" si="189"/>
        <v>3000</v>
      </c>
      <c r="AH145" s="16"/>
      <c r="AI145" s="16">
        <f t="shared" si="190"/>
        <v>3000</v>
      </c>
    </row>
    <row r="146" spans="1:35" s="5" customFormat="1" ht="21" customHeight="1">
      <c r="A146" s="45"/>
      <c r="B146" s="19"/>
      <c r="C146" s="12">
        <v>4430</v>
      </c>
      <c r="D146" s="11" t="s">
        <v>50</v>
      </c>
      <c r="E146" s="16">
        <v>3000</v>
      </c>
      <c r="F146" s="16"/>
      <c r="G146" s="16">
        <f t="shared" si="176"/>
        <v>3000</v>
      </c>
      <c r="H146" s="16"/>
      <c r="I146" s="16">
        <f t="shared" si="177"/>
        <v>3000</v>
      </c>
      <c r="J146" s="16">
        <v>-284</v>
      </c>
      <c r="K146" s="16">
        <f t="shared" si="178"/>
        <v>2716</v>
      </c>
      <c r="L146" s="16"/>
      <c r="M146" s="16">
        <f t="shared" si="179"/>
        <v>2716</v>
      </c>
      <c r="N146" s="16"/>
      <c r="O146" s="16">
        <f t="shared" si="180"/>
        <v>2716</v>
      </c>
      <c r="P146" s="16"/>
      <c r="Q146" s="16">
        <f t="shared" si="181"/>
        <v>2716</v>
      </c>
      <c r="R146" s="16"/>
      <c r="S146" s="16">
        <f t="shared" si="182"/>
        <v>2716</v>
      </c>
      <c r="T146" s="16"/>
      <c r="U146" s="16">
        <f t="shared" si="183"/>
        <v>2716</v>
      </c>
      <c r="V146" s="16"/>
      <c r="W146" s="16">
        <f t="shared" si="184"/>
        <v>2716</v>
      </c>
      <c r="X146" s="16"/>
      <c r="Y146" s="16">
        <f t="shared" si="185"/>
        <v>2716</v>
      </c>
      <c r="Z146" s="16"/>
      <c r="AA146" s="16">
        <f t="shared" si="186"/>
        <v>2716</v>
      </c>
      <c r="AB146" s="16"/>
      <c r="AC146" s="16">
        <f t="shared" si="187"/>
        <v>2716</v>
      </c>
      <c r="AD146" s="16"/>
      <c r="AE146" s="16">
        <f t="shared" si="188"/>
        <v>2716</v>
      </c>
      <c r="AF146" s="16"/>
      <c r="AG146" s="16">
        <f t="shared" si="189"/>
        <v>2716</v>
      </c>
      <c r="AH146" s="16"/>
      <c r="AI146" s="16">
        <f t="shared" si="190"/>
        <v>2716</v>
      </c>
    </row>
    <row r="147" spans="1:35" s="5" customFormat="1" ht="22.5">
      <c r="A147" s="45"/>
      <c r="B147" s="19"/>
      <c r="C147" s="12">
        <v>4440</v>
      </c>
      <c r="D147" s="40" t="s">
        <v>65</v>
      </c>
      <c r="E147" s="16">
        <v>4875</v>
      </c>
      <c r="F147" s="16"/>
      <c r="G147" s="16">
        <f t="shared" si="176"/>
        <v>4875</v>
      </c>
      <c r="H147" s="16"/>
      <c r="I147" s="16">
        <f t="shared" si="177"/>
        <v>4875</v>
      </c>
      <c r="J147" s="16"/>
      <c r="K147" s="16">
        <f t="shared" si="178"/>
        <v>4875</v>
      </c>
      <c r="L147" s="16"/>
      <c r="M147" s="16">
        <f t="shared" si="179"/>
        <v>4875</v>
      </c>
      <c r="N147" s="16"/>
      <c r="O147" s="16">
        <f t="shared" si="180"/>
        <v>4875</v>
      </c>
      <c r="P147" s="16">
        <v>365</v>
      </c>
      <c r="Q147" s="16">
        <f t="shared" si="181"/>
        <v>5240</v>
      </c>
      <c r="R147" s="16"/>
      <c r="S147" s="16">
        <f t="shared" si="182"/>
        <v>5240</v>
      </c>
      <c r="T147" s="16"/>
      <c r="U147" s="16">
        <f t="shared" si="183"/>
        <v>5240</v>
      </c>
      <c r="V147" s="16"/>
      <c r="W147" s="16">
        <f t="shared" si="184"/>
        <v>5240</v>
      </c>
      <c r="X147" s="16"/>
      <c r="Y147" s="16">
        <f t="shared" si="185"/>
        <v>5240</v>
      </c>
      <c r="Z147" s="16"/>
      <c r="AA147" s="16">
        <f t="shared" si="186"/>
        <v>5240</v>
      </c>
      <c r="AB147" s="16"/>
      <c r="AC147" s="16">
        <f t="shared" si="187"/>
        <v>5240</v>
      </c>
      <c r="AD147" s="16"/>
      <c r="AE147" s="16">
        <f t="shared" si="188"/>
        <v>5240</v>
      </c>
      <c r="AF147" s="16"/>
      <c r="AG147" s="16">
        <f t="shared" si="189"/>
        <v>5240</v>
      </c>
      <c r="AH147" s="16"/>
      <c r="AI147" s="16">
        <f t="shared" si="190"/>
        <v>5240</v>
      </c>
    </row>
    <row r="148" spans="1:35" s="5" customFormat="1" ht="21" customHeight="1">
      <c r="A148" s="45"/>
      <c r="B148" s="19"/>
      <c r="C148" s="12">
        <v>4580</v>
      </c>
      <c r="D148" s="40" t="s">
        <v>154</v>
      </c>
      <c r="E148" s="16"/>
      <c r="F148" s="16"/>
      <c r="G148" s="16"/>
      <c r="H148" s="16"/>
      <c r="I148" s="16">
        <v>0</v>
      </c>
      <c r="J148" s="16">
        <v>284</v>
      </c>
      <c r="K148" s="16">
        <f t="shared" si="178"/>
        <v>284</v>
      </c>
      <c r="L148" s="16"/>
      <c r="M148" s="16">
        <f t="shared" si="179"/>
        <v>284</v>
      </c>
      <c r="N148" s="16"/>
      <c r="O148" s="16">
        <f t="shared" si="180"/>
        <v>284</v>
      </c>
      <c r="P148" s="16"/>
      <c r="Q148" s="16">
        <f t="shared" si="181"/>
        <v>284</v>
      </c>
      <c r="R148" s="16"/>
      <c r="S148" s="16">
        <f t="shared" si="182"/>
        <v>284</v>
      </c>
      <c r="T148" s="16"/>
      <c r="U148" s="16">
        <f t="shared" si="183"/>
        <v>284</v>
      </c>
      <c r="V148" s="16"/>
      <c r="W148" s="16">
        <f t="shared" si="184"/>
        <v>284</v>
      </c>
      <c r="X148" s="16"/>
      <c r="Y148" s="16">
        <f t="shared" si="185"/>
        <v>284</v>
      </c>
      <c r="Z148" s="16"/>
      <c r="AA148" s="16">
        <f t="shared" si="186"/>
        <v>284</v>
      </c>
      <c r="AB148" s="16"/>
      <c r="AC148" s="16">
        <f t="shared" si="187"/>
        <v>284</v>
      </c>
      <c r="AD148" s="16"/>
      <c r="AE148" s="16">
        <f t="shared" si="188"/>
        <v>284</v>
      </c>
      <c r="AF148" s="16"/>
      <c r="AG148" s="16">
        <f t="shared" si="189"/>
        <v>284</v>
      </c>
      <c r="AH148" s="16"/>
      <c r="AI148" s="16">
        <f t="shared" si="190"/>
        <v>284</v>
      </c>
    </row>
    <row r="149" spans="1:35" s="5" customFormat="1" ht="22.5">
      <c r="A149" s="45"/>
      <c r="B149" s="19"/>
      <c r="C149" s="12">
        <v>4610</v>
      </c>
      <c r="D149" s="11" t="s">
        <v>52</v>
      </c>
      <c r="E149" s="16">
        <v>1000</v>
      </c>
      <c r="F149" s="16"/>
      <c r="G149" s="16">
        <f t="shared" si="176"/>
        <v>1000</v>
      </c>
      <c r="H149" s="16"/>
      <c r="I149" s="16">
        <f t="shared" si="177"/>
        <v>1000</v>
      </c>
      <c r="J149" s="16"/>
      <c r="K149" s="16">
        <f t="shared" si="178"/>
        <v>1000</v>
      </c>
      <c r="L149" s="16"/>
      <c r="M149" s="16">
        <f t="shared" si="179"/>
        <v>1000</v>
      </c>
      <c r="N149" s="16"/>
      <c r="O149" s="16">
        <f t="shared" si="180"/>
        <v>1000</v>
      </c>
      <c r="P149" s="16"/>
      <c r="Q149" s="16">
        <f t="shared" si="181"/>
        <v>1000</v>
      </c>
      <c r="R149" s="16"/>
      <c r="S149" s="16">
        <f t="shared" si="182"/>
        <v>1000</v>
      </c>
      <c r="T149" s="16"/>
      <c r="U149" s="16">
        <f t="shared" si="183"/>
        <v>1000</v>
      </c>
      <c r="V149" s="16"/>
      <c r="W149" s="16">
        <f t="shared" si="184"/>
        <v>1000</v>
      </c>
      <c r="X149" s="16"/>
      <c r="Y149" s="16">
        <f t="shared" si="185"/>
        <v>1000</v>
      </c>
      <c r="Z149" s="16"/>
      <c r="AA149" s="16">
        <f t="shared" si="186"/>
        <v>1000</v>
      </c>
      <c r="AB149" s="16"/>
      <c r="AC149" s="16">
        <f t="shared" si="187"/>
        <v>1000</v>
      </c>
      <c r="AD149" s="16"/>
      <c r="AE149" s="16">
        <f t="shared" si="188"/>
        <v>1000</v>
      </c>
      <c r="AF149" s="16"/>
      <c r="AG149" s="16">
        <f t="shared" si="189"/>
        <v>1000</v>
      </c>
      <c r="AH149" s="16"/>
      <c r="AI149" s="16">
        <f t="shared" si="190"/>
        <v>1000</v>
      </c>
    </row>
    <row r="150" spans="1:35" s="5" customFormat="1" ht="22.5">
      <c r="A150" s="45"/>
      <c r="B150" s="19"/>
      <c r="C150" s="12">
        <v>4700</v>
      </c>
      <c r="D150" s="11" t="s">
        <v>66</v>
      </c>
      <c r="E150" s="16">
        <v>3000</v>
      </c>
      <c r="F150" s="16"/>
      <c r="G150" s="16">
        <f t="shared" si="176"/>
        <v>3000</v>
      </c>
      <c r="H150" s="16"/>
      <c r="I150" s="16">
        <f t="shared" si="177"/>
        <v>3000</v>
      </c>
      <c r="J150" s="16"/>
      <c r="K150" s="16">
        <f t="shared" si="178"/>
        <v>3000</v>
      </c>
      <c r="L150" s="16"/>
      <c r="M150" s="16">
        <f t="shared" si="179"/>
        <v>3000</v>
      </c>
      <c r="N150" s="16"/>
      <c r="O150" s="16">
        <f t="shared" si="180"/>
        <v>3000</v>
      </c>
      <c r="P150" s="16"/>
      <c r="Q150" s="16">
        <f t="shared" si="181"/>
        <v>3000</v>
      </c>
      <c r="R150" s="16"/>
      <c r="S150" s="16">
        <f t="shared" si="182"/>
        <v>3000</v>
      </c>
      <c r="T150" s="16"/>
      <c r="U150" s="16">
        <f t="shared" si="183"/>
        <v>3000</v>
      </c>
      <c r="V150" s="16"/>
      <c r="W150" s="16">
        <f t="shared" si="184"/>
        <v>3000</v>
      </c>
      <c r="X150" s="16"/>
      <c r="Y150" s="16">
        <f t="shared" si="185"/>
        <v>3000</v>
      </c>
      <c r="Z150" s="16"/>
      <c r="AA150" s="16">
        <f t="shared" si="186"/>
        <v>3000</v>
      </c>
      <c r="AB150" s="16"/>
      <c r="AC150" s="16">
        <f t="shared" si="187"/>
        <v>3000</v>
      </c>
      <c r="AD150" s="16"/>
      <c r="AE150" s="16">
        <f t="shared" si="188"/>
        <v>3000</v>
      </c>
      <c r="AF150" s="16"/>
      <c r="AG150" s="16">
        <f t="shared" si="189"/>
        <v>3000</v>
      </c>
      <c r="AH150" s="16"/>
      <c r="AI150" s="16">
        <f t="shared" si="190"/>
        <v>3000</v>
      </c>
    </row>
    <row r="151" spans="1:35" s="5" customFormat="1" ht="33.75">
      <c r="A151" s="45"/>
      <c r="B151" s="19"/>
      <c r="C151" s="12">
        <v>4740</v>
      </c>
      <c r="D151" s="11" t="s">
        <v>67</v>
      </c>
      <c r="E151" s="16">
        <v>2000</v>
      </c>
      <c r="F151" s="16"/>
      <c r="G151" s="16">
        <f t="shared" si="176"/>
        <v>2000</v>
      </c>
      <c r="H151" s="16"/>
      <c r="I151" s="16">
        <f t="shared" si="177"/>
        <v>2000</v>
      </c>
      <c r="J151" s="16"/>
      <c r="K151" s="16">
        <f t="shared" si="178"/>
        <v>2000</v>
      </c>
      <c r="L151" s="16"/>
      <c r="M151" s="16">
        <f t="shared" si="179"/>
        <v>2000</v>
      </c>
      <c r="N151" s="16"/>
      <c r="O151" s="16">
        <f t="shared" si="180"/>
        <v>2000</v>
      </c>
      <c r="P151" s="16"/>
      <c r="Q151" s="16">
        <f t="shared" si="181"/>
        <v>2000</v>
      </c>
      <c r="R151" s="16"/>
      <c r="S151" s="16">
        <f t="shared" si="182"/>
        <v>2000</v>
      </c>
      <c r="T151" s="16"/>
      <c r="U151" s="16">
        <f t="shared" si="183"/>
        <v>2000</v>
      </c>
      <c r="V151" s="16"/>
      <c r="W151" s="16">
        <f t="shared" si="184"/>
        <v>2000</v>
      </c>
      <c r="X151" s="16"/>
      <c r="Y151" s="16">
        <f t="shared" si="185"/>
        <v>2000</v>
      </c>
      <c r="Z151" s="16"/>
      <c r="AA151" s="16">
        <f t="shared" si="186"/>
        <v>2000</v>
      </c>
      <c r="AB151" s="16"/>
      <c r="AC151" s="16">
        <f t="shared" si="187"/>
        <v>2000</v>
      </c>
      <c r="AD151" s="16"/>
      <c r="AE151" s="16">
        <f t="shared" si="188"/>
        <v>2000</v>
      </c>
      <c r="AF151" s="16"/>
      <c r="AG151" s="16">
        <f t="shared" si="189"/>
        <v>2000</v>
      </c>
      <c r="AH151" s="16"/>
      <c r="AI151" s="16">
        <f t="shared" si="190"/>
        <v>2000</v>
      </c>
    </row>
    <row r="152" spans="1:35" s="5" customFormat="1" ht="28.5" customHeight="1">
      <c r="A152" s="45"/>
      <c r="B152" s="19"/>
      <c r="C152" s="12">
        <v>4750</v>
      </c>
      <c r="D152" s="11" t="s">
        <v>99</v>
      </c>
      <c r="E152" s="16">
        <v>5000</v>
      </c>
      <c r="F152" s="16"/>
      <c r="G152" s="16">
        <f t="shared" si="176"/>
        <v>5000</v>
      </c>
      <c r="H152" s="16"/>
      <c r="I152" s="16">
        <f t="shared" si="177"/>
        <v>5000</v>
      </c>
      <c r="J152" s="16"/>
      <c r="K152" s="16">
        <f t="shared" si="178"/>
        <v>5000</v>
      </c>
      <c r="L152" s="16">
        <v>-1000</v>
      </c>
      <c r="M152" s="16">
        <f t="shared" si="179"/>
        <v>4000</v>
      </c>
      <c r="N152" s="16"/>
      <c r="O152" s="16">
        <f t="shared" si="180"/>
        <v>4000</v>
      </c>
      <c r="P152" s="16"/>
      <c r="Q152" s="16">
        <f t="shared" si="181"/>
        <v>4000</v>
      </c>
      <c r="R152" s="16"/>
      <c r="S152" s="16">
        <f t="shared" si="182"/>
        <v>4000</v>
      </c>
      <c r="T152" s="16"/>
      <c r="U152" s="16">
        <f t="shared" si="183"/>
        <v>4000</v>
      </c>
      <c r="V152" s="16"/>
      <c r="W152" s="16">
        <f t="shared" si="184"/>
        <v>4000</v>
      </c>
      <c r="X152" s="16"/>
      <c r="Y152" s="16">
        <f t="shared" si="185"/>
        <v>4000</v>
      </c>
      <c r="Z152" s="16"/>
      <c r="AA152" s="16">
        <f t="shared" si="186"/>
        <v>4000</v>
      </c>
      <c r="AB152" s="16"/>
      <c r="AC152" s="16">
        <f t="shared" si="187"/>
        <v>4000</v>
      </c>
      <c r="AD152" s="16"/>
      <c r="AE152" s="16">
        <f t="shared" si="188"/>
        <v>4000</v>
      </c>
      <c r="AF152" s="16"/>
      <c r="AG152" s="16">
        <f t="shared" si="189"/>
        <v>4000</v>
      </c>
      <c r="AH152" s="16"/>
      <c r="AI152" s="16">
        <f t="shared" si="190"/>
        <v>4000</v>
      </c>
    </row>
    <row r="153" spans="1:35" s="5" customFormat="1" ht="67.5">
      <c r="A153" s="15"/>
      <c r="B153" s="39">
        <v>85213</v>
      </c>
      <c r="C153" s="24"/>
      <c r="D153" s="18" t="s">
        <v>28</v>
      </c>
      <c r="E153" s="21">
        <f aca="true" t="shared" si="191" ref="E153:AI153">SUM(E154)</f>
        <v>12000</v>
      </c>
      <c r="F153" s="21">
        <f t="shared" si="191"/>
        <v>0</v>
      </c>
      <c r="G153" s="21">
        <f t="shared" si="191"/>
        <v>12000</v>
      </c>
      <c r="H153" s="21">
        <f t="shared" si="191"/>
        <v>-73</v>
      </c>
      <c r="I153" s="21">
        <f t="shared" si="191"/>
        <v>11927</v>
      </c>
      <c r="J153" s="21">
        <f t="shared" si="191"/>
        <v>0</v>
      </c>
      <c r="K153" s="21">
        <f t="shared" si="191"/>
        <v>11927</v>
      </c>
      <c r="L153" s="21">
        <f t="shared" si="191"/>
        <v>0</v>
      </c>
      <c r="M153" s="21">
        <f t="shared" si="191"/>
        <v>11927</v>
      </c>
      <c r="N153" s="21">
        <f t="shared" si="191"/>
        <v>0</v>
      </c>
      <c r="O153" s="21">
        <f t="shared" si="191"/>
        <v>11927</v>
      </c>
      <c r="P153" s="21">
        <f t="shared" si="191"/>
        <v>0</v>
      </c>
      <c r="Q153" s="21">
        <f t="shared" si="191"/>
        <v>11927</v>
      </c>
      <c r="R153" s="21">
        <f t="shared" si="191"/>
        <v>0</v>
      </c>
      <c r="S153" s="21">
        <f t="shared" si="191"/>
        <v>11927</v>
      </c>
      <c r="T153" s="21">
        <f t="shared" si="191"/>
        <v>0</v>
      </c>
      <c r="U153" s="21">
        <f t="shared" si="191"/>
        <v>11927</v>
      </c>
      <c r="V153" s="21">
        <f t="shared" si="191"/>
        <v>3673</v>
      </c>
      <c r="W153" s="21">
        <f t="shared" si="191"/>
        <v>15600</v>
      </c>
      <c r="X153" s="21">
        <f t="shared" si="191"/>
        <v>0</v>
      </c>
      <c r="Y153" s="21">
        <f t="shared" si="191"/>
        <v>15600</v>
      </c>
      <c r="Z153" s="21">
        <f t="shared" si="191"/>
        <v>0</v>
      </c>
      <c r="AA153" s="21">
        <f t="shared" si="191"/>
        <v>15600</v>
      </c>
      <c r="AB153" s="21">
        <f t="shared" si="191"/>
        <v>0</v>
      </c>
      <c r="AC153" s="21">
        <f t="shared" si="191"/>
        <v>15600</v>
      </c>
      <c r="AD153" s="21">
        <f t="shared" si="191"/>
        <v>0</v>
      </c>
      <c r="AE153" s="21">
        <f t="shared" si="191"/>
        <v>15600</v>
      </c>
      <c r="AF153" s="21">
        <f t="shared" si="191"/>
        <v>1400</v>
      </c>
      <c r="AG153" s="21">
        <f t="shared" si="191"/>
        <v>17000</v>
      </c>
      <c r="AH153" s="21">
        <f t="shared" si="191"/>
        <v>1000</v>
      </c>
      <c r="AI153" s="21">
        <f t="shared" si="191"/>
        <v>18000</v>
      </c>
    </row>
    <row r="154" spans="1:35" s="5" customFormat="1" ht="21" customHeight="1">
      <c r="A154" s="15"/>
      <c r="B154" s="39"/>
      <c r="C154" s="24">
        <v>4130</v>
      </c>
      <c r="D154" s="11" t="s">
        <v>100</v>
      </c>
      <c r="E154" s="16">
        <v>12000</v>
      </c>
      <c r="F154" s="16"/>
      <c r="G154" s="16">
        <f>SUM(E154:F154)</f>
        <v>12000</v>
      </c>
      <c r="H154" s="16">
        <v>-73</v>
      </c>
      <c r="I154" s="16">
        <f>SUM(G154:H154)</f>
        <v>11927</v>
      </c>
      <c r="J154" s="16"/>
      <c r="K154" s="16">
        <f>SUM(I154:J154)</f>
        <v>11927</v>
      </c>
      <c r="L154" s="16"/>
      <c r="M154" s="16">
        <f>SUM(K154:L154)</f>
        <v>11927</v>
      </c>
      <c r="N154" s="16"/>
      <c r="O154" s="16">
        <f>SUM(M154:N154)</f>
        <v>11927</v>
      </c>
      <c r="P154" s="16"/>
      <c r="Q154" s="16">
        <f>SUM(O154:P154)</f>
        <v>11927</v>
      </c>
      <c r="R154" s="16"/>
      <c r="S154" s="16">
        <f>SUM(Q154:R154)</f>
        <v>11927</v>
      </c>
      <c r="T154" s="16"/>
      <c r="U154" s="16">
        <f>SUM(S154:T154)</f>
        <v>11927</v>
      </c>
      <c r="V154" s="16">
        <v>3673</v>
      </c>
      <c r="W154" s="16">
        <f>SUM(U154:V154)</f>
        <v>15600</v>
      </c>
      <c r="X154" s="16"/>
      <c r="Y154" s="16">
        <f>SUM(W154:X154)</f>
        <v>15600</v>
      </c>
      <c r="Z154" s="16"/>
      <c r="AA154" s="16">
        <f>SUM(Y154:Z154)</f>
        <v>15600</v>
      </c>
      <c r="AB154" s="16"/>
      <c r="AC154" s="16">
        <f>SUM(AA154:AB154)</f>
        <v>15600</v>
      </c>
      <c r="AD154" s="16"/>
      <c r="AE154" s="16">
        <f>SUM(AC154:AD154)</f>
        <v>15600</v>
      </c>
      <c r="AF154" s="16">
        <v>1400</v>
      </c>
      <c r="AG154" s="16">
        <f>SUM(AE154:AF154)</f>
        <v>17000</v>
      </c>
      <c r="AH154" s="16">
        <v>1000</v>
      </c>
      <c r="AI154" s="16">
        <f>SUM(AG154:AH154)</f>
        <v>18000</v>
      </c>
    </row>
    <row r="155" spans="1:35" s="5" customFormat="1" ht="21" customHeight="1">
      <c r="A155" s="15"/>
      <c r="B155" s="22">
        <v>85215</v>
      </c>
      <c r="C155" s="24"/>
      <c r="D155" s="11" t="s">
        <v>101</v>
      </c>
      <c r="E155" s="21">
        <f aca="true" t="shared" si="192" ref="E155:AI155">SUM(E156)</f>
        <v>819400</v>
      </c>
      <c r="F155" s="21">
        <f t="shared" si="192"/>
        <v>0</v>
      </c>
      <c r="G155" s="21">
        <f t="shared" si="192"/>
        <v>819400</v>
      </c>
      <c r="H155" s="21">
        <f t="shared" si="192"/>
        <v>0</v>
      </c>
      <c r="I155" s="21">
        <f t="shared" si="192"/>
        <v>819400</v>
      </c>
      <c r="J155" s="21">
        <f t="shared" si="192"/>
        <v>0</v>
      </c>
      <c r="K155" s="21">
        <f t="shared" si="192"/>
        <v>819400</v>
      </c>
      <c r="L155" s="21">
        <f t="shared" si="192"/>
        <v>0</v>
      </c>
      <c r="M155" s="21">
        <f t="shared" si="192"/>
        <v>819400</v>
      </c>
      <c r="N155" s="21">
        <f t="shared" si="192"/>
        <v>0</v>
      </c>
      <c r="O155" s="21">
        <f t="shared" si="192"/>
        <v>819400</v>
      </c>
      <c r="P155" s="21">
        <f t="shared" si="192"/>
        <v>0</v>
      </c>
      <c r="Q155" s="21">
        <f t="shared" si="192"/>
        <v>819400</v>
      </c>
      <c r="R155" s="21">
        <f t="shared" si="192"/>
        <v>0</v>
      </c>
      <c r="S155" s="21">
        <f t="shared" si="192"/>
        <v>819400</v>
      </c>
      <c r="T155" s="21">
        <f t="shared" si="192"/>
        <v>0</v>
      </c>
      <c r="U155" s="21">
        <f t="shared" si="192"/>
        <v>819400</v>
      </c>
      <c r="V155" s="21">
        <f t="shared" si="192"/>
        <v>0</v>
      </c>
      <c r="W155" s="21">
        <f t="shared" si="192"/>
        <v>819400</v>
      </c>
      <c r="X155" s="21">
        <f t="shared" si="192"/>
        <v>0</v>
      </c>
      <c r="Y155" s="21">
        <f t="shared" si="192"/>
        <v>819400</v>
      </c>
      <c r="Z155" s="21">
        <f t="shared" si="192"/>
        <v>0</v>
      </c>
      <c r="AA155" s="21">
        <f t="shared" si="192"/>
        <v>819400</v>
      </c>
      <c r="AB155" s="21">
        <f t="shared" si="192"/>
        <v>200000</v>
      </c>
      <c r="AC155" s="21">
        <f t="shared" si="192"/>
        <v>1019400</v>
      </c>
      <c r="AD155" s="21">
        <f t="shared" si="192"/>
        <v>0</v>
      </c>
      <c r="AE155" s="21">
        <f t="shared" si="192"/>
        <v>1019400</v>
      </c>
      <c r="AF155" s="21">
        <f t="shared" si="192"/>
        <v>0</v>
      </c>
      <c r="AG155" s="21">
        <f t="shared" si="192"/>
        <v>1019400</v>
      </c>
      <c r="AH155" s="21">
        <f t="shared" si="192"/>
        <v>0</v>
      </c>
      <c r="AI155" s="21">
        <f t="shared" si="192"/>
        <v>1019400</v>
      </c>
    </row>
    <row r="156" spans="1:35" s="5" customFormat="1" ht="21" customHeight="1">
      <c r="A156" s="15"/>
      <c r="B156" s="22"/>
      <c r="C156" s="24">
        <v>3110</v>
      </c>
      <c r="D156" s="11" t="s">
        <v>98</v>
      </c>
      <c r="E156" s="21">
        <v>819400</v>
      </c>
      <c r="F156" s="21"/>
      <c r="G156" s="21">
        <f>SUM(E156:F156)</f>
        <v>819400</v>
      </c>
      <c r="H156" s="21"/>
      <c r="I156" s="21">
        <f>SUM(G156:H156)</f>
        <v>819400</v>
      </c>
      <c r="J156" s="21"/>
      <c r="K156" s="21">
        <f>SUM(I156:J156)</f>
        <v>819400</v>
      </c>
      <c r="L156" s="21"/>
      <c r="M156" s="21">
        <f>SUM(K156:L156)</f>
        <v>819400</v>
      </c>
      <c r="N156" s="21"/>
      <c r="O156" s="21">
        <f>SUM(M156:N156)</f>
        <v>819400</v>
      </c>
      <c r="P156" s="21"/>
      <c r="Q156" s="21">
        <f>SUM(O156:P156)</f>
        <v>819400</v>
      </c>
      <c r="R156" s="21"/>
      <c r="S156" s="21">
        <f>SUM(Q156:R156)</f>
        <v>819400</v>
      </c>
      <c r="T156" s="21"/>
      <c r="U156" s="21">
        <f>SUM(S156:T156)</f>
        <v>819400</v>
      </c>
      <c r="V156" s="21"/>
      <c r="W156" s="21">
        <f>SUM(U156:V156)</f>
        <v>819400</v>
      </c>
      <c r="X156" s="21"/>
      <c r="Y156" s="21">
        <f>SUM(W156:X156)</f>
        <v>819400</v>
      </c>
      <c r="Z156" s="21"/>
      <c r="AA156" s="21">
        <f>SUM(Y156:Z156)</f>
        <v>819400</v>
      </c>
      <c r="AB156" s="21">
        <v>200000</v>
      </c>
      <c r="AC156" s="21">
        <f>SUM(AA156:AB156)</f>
        <v>1019400</v>
      </c>
      <c r="AD156" s="21"/>
      <c r="AE156" s="21">
        <f>SUM(AC156:AD156)</f>
        <v>1019400</v>
      </c>
      <c r="AF156" s="21"/>
      <c r="AG156" s="21">
        <f>SUM(AE156:AF156)</f>
        <v>1019400</v>
      </c>
      <c r="AH156" s="21"/>
      <c r="AI156" s="21">
        <f>SUM(AG156:AH156)</f>
        <v>1019400</v>
      </c>
    </row>
    <row r="157" spans="1:35" s="5" customFormat="1" ht="22.5">
      <c r="A157" s="15"/>
      <c r="B157" s="22">
        <v>85228</v>
      </c>
      <c r="C157" s="24"/>
      <c r="D157" s="11" t="s">
        <v>102</v>
      </c>
      <c r="E157" s="21">
        <f aca="true" t="shared" si="193" ref="E157:AI157">SUM(E158)</f>
        <v>150000</v>
      </c>
      <c r="F157" s="21">
        <f t="shared" si="193"/>
        <v>0</v>
      </c>
      <c r="G157" s="21">
        <f t="shared" si="193"/>
        <v>150000</v>
      </c>
      <c r="H157" s="21">
        <f t="shared" si="193"/>
        <v>0</v>
      </c>
      <c r="I157" s="21">
        <f t="shared" si="193"/>
        <v>150000</v>
      </c>
      <c r="J157" s="21">
        <f t="shared" si="193"/>
        <v>0</v>
      </c>
      <c r="K157" s="21">
        <f t="shared" si="193"/>
        <v>150000</v>
      </c>
      <c r="L157" s="21">
        <f t="shared" si="193"/>
        <v>0</v>
      </c>
      <c r="M157" s="21">
        <f t="shared" si="193"/>
        <v>150000</v>
      </c>
      <c r="N157" s="21">
        <f t="shared" si="193"/>
        <v>0</v>
      </c>
      <c r="O157" s="21">
        <f t="shared" si="193"/>
        <v>150000</v>
      </c>
      <c r="P157" s="21">
        <f t="shared" si="193"/>
        <v>0</v>
      </c>
      <c r="Q157" s="21">
        <f t="shared" si="193"/>
        <v>150000</v>
      </c>
      <c r="R157" s="21">
        <f t="shared" si="193"/>
        <v>0</v>
      </c>
      <c r="S157" s="21">
        <f t="shared" si="193"/>
        <v>150000</v>
      </c>
      <c r="T157" s="21">
        <f t="shared" si="193"/>
        <v>0</v>
      </c>
      <c r="U157" s="21">
        <f t="shared" si="193"/>
        <v>150000</v>
      </c>
      <c r="V157" s="21">
        <f t="shared" si="193"/>
        <v>0</v>
      </c>
      <c r="W157" s="21">
        <f t="shared" si="193"/>
        <v>150000</v>
      </c>
      <c r="X157" s="21">
        <f t="shared" si="193"/>
        <v>0</v>
      </c>
      <c r="Y157" s="21">
        <f t="shared" si="193"/>
        <v>150000</v>
      </c>
      <c r="Z157" s="21">
        <f t="shared" si="193"/>
        <v>0</v>
      </c>
      <c r="AA157" s="21">
        <f t="shared" si="193"/>
        <v>150000</v>
      </c>
      <c r="AB157" s="21">
        <f t="shared" si="193"/>
        <v>0</v>
      </c>
      <c r="AC157" s="21">
        <f t="shared" si="193"/>
        <v>150000</v>
      </c>
      <c r="AD157" s="21">
        <f t="shared" si="193"/>
        <v>0</v>
      </c>
      <c r="AE157" s="21">
        <f t="shared" si="193"/>
        <v>150000</v>
      </c>
      <c r="AF157" s="21">
        <f t="shared" si="193"/>
        <v>8000</v>
      </c>
      <c r="AG157" s="21">
        <f t="shared" si="193"/>
        <v>158000</v>
      </c>
      <c r="AH157" s="21">
        <f t="shared" si="193"/>
        <v>0</v>
      </c>
      <c r="AI157" s="21">
        <f t="shared" si="193"/>
        <v>158000</v>
      </c>
    </row>
    <row r="158" spans="1:35" s="5" customFormat="1" ht="21" customHeight="1">
      <c r="A158" s="15"/>
      <c r="B158" s="22"/>
      <c r="C158" s="24">
        <v>4300</v>
      </c>
      <c r="D158" s="11" t="s">
        <v>38</v>
      </c>
      <c r="E158" s="21">
        <v>150000</v>
      </c>
      <c r="F158" s="21"/>
      <c r="G158" s="21">
        <f>SUM(E158:F158)</f>
        <v>150000</v>
      </c>
      <c r="H158" s="21"/>
      <c r="I158" s="21">
        <f>SUM(G158:H158)</f>
        <v>150000</v>
      </c>
      <c r="J158" s="21"/>
      <c r="K158" s="21">
        <f>SUM(I158:J158)</f>
        <v>150000</v>
      </c>
      <c r="L158" s="21"/>
      <c r="M158" s="21">
        <f>SUM(K158:L158)</f>
        <v>150000</v>
      </c>
      <c r="N158" s="21"/>
      <c r="O158" s="21">
        <f>SUM(M158:N158)</f>
        <v>150000</v>
      </c>
      <c r="P158" s="21"/>
      <c r="Q158" s="21">
        <f>SUM(O158:P158)</f>
        <v>150000</v>
      </c>
      <c r="R158" s="21"/>
      <c r="S158" s="21">
        <f>SUM(Q158:R158)</f>
        <v>150000</v>
      </c>
      <c r="T158" s="21"/>
      <c r="U158" s="21">
        <f>SUM(S158:T158)</f>
        <v>150000</v>
      </c>
      <c r="V158" s="21"/>
      <c r="W158" s="21">
        <f>SUM(U158:V158)</f>
        <v>150000</v>
      </c>
      <c r="X158" s="21"/>
      <c r="Y158" s="21">
        <f>SUM(W158:X158)</f>
        <v>150000</v>
      </c>
      <c r="Z158" s="21"/>
      <c r="AA158" s="21">
        <f>SUM(Y158:Z158)</f>
        <v>150000</v>
      </c>
      <c r="AB158" s="21"/>
      <c r="AC158" s="21">
        <f>SUM(AA158:AB158)</f>
        <v>150000</v>
      </c>
      <c r="AD158" s="21"/>
      <c r="AE158" s="21">
        <f>SUM(AC158:AD158)</f>
        <v>150000</v>
      </c>
      <c r="AF158" s="21">
        <v>8000</v>
      </c>
      <c r="AG158" s="21">
        <f>SUM(AE158:AF158)</f>
        <v>158000</v>
      </c>
      <c r="AH158" s="21"/>
      <c r="AI158" s="21">
        <f>SUM(AG158:AH158)</f>
        <v>158000</v>
      </c>
    </row>
    <row r="159" spans="1:35" s="5" customFormat="1" ht="21" customHeight="1">
      <c r="A159" s="15"/>
      <c r="B159" s="22" t="s">
        <v>103</v>
      </c>
      <c r="C159" s="24"/>
      <c r="D159" s="11" t="s">
        <v>6</v>
      </c>
      <c r="E159" s="21">
        <f aca="true" t="shared" si="194" ref="E159:Q159">SUM(E160:E161)</f>
        <v>15520</v>
      </c>
      <c r="F159" s="21">
        <f t="shared" si="194"/>
        <v>0</v>
      </c>
      <c r="G159" s="21">
        <f t="shared" si="194"/>
        <v>15520</v>
      </c>
      <c r="H159" s="21">
        <f t="shared" si="194"/>
        <v>0</v>
      </c>
      <c r="I159" s="21">
        <f t="shared" si="194"/>
        <v>15520</v>
      </c>
      <c r="J159" s="21">
        <f t="shared" si="194"/>
        <v>0</v>
      </c>
      <c r="K159" s="21">
        <f t="shared" si="194"/>
        <v>15520</v>
      </c>
      <c r="L159" s="21">
        <f t="shared" si="194"/>
        <v>0</v>
      </c>
      <c r="M159" s="21">
        <f t="shared" si="194"/>
        <v>15520</v>
      </c>
      <c r="N159" s="21">
        <f t="shared" si="194"/>
        <v>0</v>
      </c>
      <c r="O159" s="21">
        <f t="shared" si="194"/>
        <v>15520</v>
      </c>
      <c r="P159" s="21">
        <f t="shared" si="194"/>
        <v>0</v>
      </c>
      <c r="Q159" s="21">
        <f t="shared" si="194"/>
        <v>15520</v>
      </c>
      <c r="R159" s="21">
        <f aca="true" t="shared" si="195" ref="R159:W159">SUM(R160:R161)</f>
        <v>0</v>
      </c>
      <c r="S159" s="21">
        <f t="shared" si="195"/>
        <v>15520</v>
      </c>
      <c r="T159" s="21">
        <f t="shared" si="195"/>
        <v>0</v>
      </c>
      <c r="U159" s="21">
        <f t="shared" si="195"/>
        <v>15520</v>
      </c>
      <c r="V159" s="21">
        <f t="shared" si="195"/>
        <v>0</v>
      </c>
      <c r="W159" s="21">
        <f t="shared" si="195"/>
        <v>15520</v>
      </c>
      <c r="X159" s="21">
        <f aca="true" t="shared" si="196" ref="X159:AC159">SUM(X160:X161)</f>
        <v>0</v>
      </c>
      <c r="Y159" s="21">
        <f t="shared" si="196"/>
        <v>15520</v>
      </c>
      <c r="Z159" s="21">
        <f t="shared" si="196"/>
        <v>0</v>
      </c>
      <c r="AA159" s="21">
        <f t="shared" si="196"/>
        <v>15520</v>
      </c>
      <c r="AB159" s="21">
        <f t="shared" si="196"/>
        <v>0</v>
      </c>
      <c r="AC159" s="21">
        <f t="shared" si="196"/>
        <v>15520</v>
      </c>
      <c r="AD159" s="21">
        <f aca="true" t="shared" si="197" ref="AD159:AI159">SUM(AD160:AD161)</f>
        <v>0</v>
      </c>
      <c r="AE159" s="21">
        <f t="shared" si="197"/>
        <v>15520</v>
      </c>
      <c r="AF159" s="21">
        <f t="shared" si="197"/>
        <v>0</v>
      </c>
      <c r="AG159" s="21">
        <f t="shared" si="197"/>
        <v>15520</v>
      </c>
      <c r="AH159" s="21">
        <f t="shared" si="197"/>
        <v>0</v>
      </c>
      <c r="AI159" s="21">
        <f t="shared" si="197"/>
        <v>15520</v>
      </c>
    </row>
    <row r="160" spans="1:35" s="5" customFormat="1" ht="21" customHeight="1">
      <c r="A160" s="15"/>
      <c r="B160" s="22"/>
      <c r="C160" s="24">
        <v>3110</v>
      </c>
      <c r="D160" s="11" t="s">
        <v>98</v>
      </c>
      <c r="E160" s="16">
        <v>10000</v>
      </c>
      <c r="F160" s="16"/>
      <c r="G160" s="16">
        <f>SUM(E160:F160)</f>
        <v>10000</v>
      </c>
      <c r="H160" s="16"/>
      <c r="I160" s="16">
        <f>SUM(G160:H160)</f>
        <v>10000</v>
      </c>
      <c r="J160" s="16"/>
      <c r="K160" s="16">
        <f>SUM(I160:J160)</f>
        <v>10000</v>
      </c>
      <c r="L160" s="16"/>
      <c r="M160" s="16">
        <f>SUM(K160:L160)</f>
        <v>10000</v>
      </c>
      <c r="N160" s="16"/>
      <c r="O160" s="16">
        <f>SUM(M160:N160)</f>
        <v>10000</v>
      </c>
      <c r="P160" s="16"/>
      <c r="Q160" s="16">
        <f>SUM(O160:P160)</f>
        <v>10000</v>
      </c>
      <c r="R160" s="16"/>
      <c r="S160" s="16">
        <f>SUM(Q160:R160)</f>
        <v>10000</v>
      </c>
      <c r="T160" s="16"/>
      <c r="U160" s="16">
        <f>SUM(S160:T160)</f>
        <v>10000</v>
      </c>
      <c r="V160" s="16"/>
      <c r="W160" s="16">
        <f>SUM(U160:V160)</f>
        <v>10000</v>
      </c>
      <c r="X160" s="16"/>
      <c r="Y160" s="16">
        <f>SUM(W160:X160)</f>
        <v>10000</v>
      </c>
      <c r="Z160" s="16"/>
      <c r="AA160" s="16">
        <f>SUM(Y160:Z160)</f>
        <v>10000</v>
      </c>
      <c r="AB160" s="16"/>
      <c r="AC160" s="16">
        <f>SUM(AA160:AB160)</f>
        <v>10000</v>
      </c>
      <c r="AD160" s="16"/>
      <c r="AE160" s="16">
        <f>SUM(AC160:AD160)</f>
        <v>10000</v>
      </c>
      <c r="AF160" s="16"/>
      <c r="AG160" s="16">
        <f>SUM(AE160:AF160)</f>
        <v>10000</v>
      </c>
      <c r="AH160" s="16"/>
      <c r="AI160" s="16">
        <f>SUM(AG160:AH160)</f>
        <v>10000</v>
      </c>
    </row>
    <row r="161" spans="1:35" s="5" customFormat="1" ht="21" customHeight="1">
      <c r="A161" s="15"/>
      <c r="B161" s="22"/>
      <c r="C161" s="24">
        <v>4430</v>
      </c>
      <c r="D161" s="11" t="s">
        <v>50</v>
      </c>
      <c r="E161" s="21">
        <v>5520</v>
      </c>
      <c r="F161" s="21"/>
      <c r="G161" s="16">
        <f>SUM(E161:F161)</f>
        <v>5520</v>
      </c>
      <c r="H161" s="21"/>
      <c r="I161" s="16">
        <f>SUM(G161:H161)</f>
        <v>5520</v>
      </c>
      <c r="J161" s="21"/>
      <c r="K161" s="16">
        <f>SUM(I161:J161)</f>
        <v>5520</v>
      </c>
      <c r="L161" s="21"/>
      <c r="M161" s="16">
        <f>SUM(K161:L161)</f>
        <v>5520</v>
      </c>
      <c r="N161" s="21"/>
      <c r="O161" s="16">
        <f>SUM(M161:N161)</f>
        <v>5520</v>
      </c>
      <c r="P161" s="21"/>
      <c r="Q161" s="16">
        <f>SUM(O161:P161)</f>
        <v>5520</v>
      </c>
      <c r="R161" s="21"/>
      <c r="S161" s="16">
        <f>SUM(Q161:R161)</f>
        <v>5520</v>
      </c>
      <c r="T161" s="21"/>
      <c r="U161" s="16">
        <f>SUM(S161:T161)</f>
        <v>5520</v>
      </c>
      <c r="V161" s="21"/>
      <c r="W161" s="16">
        <f>SUM(U161:V161)</f>
        <v>5520</v>
      </c>
      <c r="X161" s="21"/>
      <c r="Y161" s="16">
        <f>SUM(W161:X161)</f>
        <v>5520</v>
      </c>
      <c r="Z161" s="21"/>
      <c r="AA161" s="16">
        <f>SUM(Y161:Z161)</f>
        <v>5520</v>
      </c>
      <c r="AB161" s="21"/>
      <c r="AC161" s="16">
        <f>SUM(AA161:AB161)</f>
        <v>5520</v>
      </c>
      <c r="AD161" s="21"/>
      <c r="AE161" s="16">
        <f>SUM(AC161:AD161)</f>
        <v>5520</v>
      </c>
      <c r="AF161" s="21"/>
      <c r="AG161" s="16">
        <f>SUM(AE161:AF161)</f>
        <v>5520</v>
      </c>
      <c r="AH161" s="21"/>
      <c r="AI161" s="16">
        <f>SUM(AG161:AH161)</f>
        <v>5520</v>
      </c>
    </row>
    <row r="162" spans="1:35" s="51" customFormat="1" ht="22.5">
      <c r="A162" s="46">
        <v>853</v>
      </c>
      <c r="B162" s="47"/>
      <c r="C162" s="48"/>
      <c r="D162" s="49" t="s">
        <v>104</v>
      </c>
      <c r="E162" s="50">
        <f aca="true" t="shared" si="198" ref="E162:AH163">E163</f>
        <v>10704</v>
      </c>
      <c r="F162" s="50">
        <f t="shared" si="198"/>
        <v>0</v>
      </c>
      <c r="G162" s="50">
        <f t="shared" si="198"/>
        <v>10704</v>
      </c>
      <c r="H162" s="50">
        <f t="shared" si="198"/>
        <v>0</v>
      </c>
      <c r="I162" s="50">
        <f t="shared" si="198"/>
        <v>10704</v>
      </c>
      <c r="J162" s="50">
        <f t="shared" si="198"/>
        <v>1133</v>
      </c>
      <c r="K162" s="50">
        <f t="shared" si="198"/>
        <v>11837</v>
      </c>
      <c r="L162" s="50">
        <f t="shared" si="198"/>
        <v>0</v>
      </c>
      <c r="M162" s="50">
        <f t="shared" si="198"/>
        <v>11837</v>
      </c>
      <c r="N162" s="50">
        <f t="shared" si="198"/>
        <v>0</v>
      </c>
      <c r="O162" s="50">
        <f t="shared" si="198"/>
        <v>11837</v>
      </c>
      <c r="P162" s="50">
        <f t="shared" si="198"/>
        <v>0</v>
      </c>
      <c r="Q162" s="50">
        <f t="shared" si="198"/>
        <v>11837</v>
      </c>
      <c r="R162" s="50">
        <f t="shared" si="198"/>
        <v>0</v>
      </c>
      <c r="S162" s="50">
        <f t="shared" si="198"/>
        <v>11837</v>
      </c>
      <c r="T162" s="50">
        <f t="shared" si="198"/>
        <v>0</v>
      </c>
      <c r="U162" s="50">
        <f>U163</f>
        <v>11837</v>
      </c>
      <c r="V162" s="50">
        <f t="shared" si="198"/>
        <v>0</v>
      </c>
      <c r="W162" s="50">
        <f>W163</f>
        <v>11837</v>
      </c>
      <c r="X162" s="50">
        <f t="shared" si="198"/>
        <v>0</v>
      </c>
      <c r="Y162" s="50">
        <f>Y163</f>
        <v>11837</v>
      </c>
      <c r="Z162" s="50">
        <f t="shared" si="198"/>
        <v>0</v>
      </c>
      <c r="AA162" s="50">
        <f>AA163</f>
        <v>11837</v>
      </c>
      <c r="AB162" s="50">
        <f t="shared" si="198"/>
        <v>0</v>
      </c>
      <c r="AC162" s="50">
        <f>AC163</f>
        <v>11837</v>
      </c>
      <c r="AD162" s="50">
        <f t="shared" si="198"/>
        <v>0</v>
      </c>
      <c r="AE162" s="50">
        <f>AE163</f>
        <v>11837</v>
      </c>
      <c r="AF162" s="50">
        <f t="shared" si="198"/>
        <v>0</v>
      </c>
      <c r="AG162" s="50">
        <f>AG163</f>
        <v>11837</v>
      </c>
      <c r="AH162" s="50">
        <f t="shared" si="198"/>
        <v>0</v>
      </c>
      <c r="AI162" s="50">
        <f>AI163</f>
        <v>11837</v>
      </c>
    </row>
    <row r="163" spans="1:35" s="5" customFormat="1" ht="21" customHeight="1">
      <c r="A163" s="15"/>
      <c r="B163" s="22">
        <v>85311</v>
      </c>
      <c r="C163" s="24"/>
      <c r="D163" s="11" t="s">
        <v>105</v>
      </c>
      <c r="E163" s="21">
        <f t="shared" si="198"/>
        <v>10704</v>
      </c>
      <c r="F163" s="21">
        <f t="shared" si="198"/>
        <v>0</v>
      </c>
      <c r="G163" s="21">
        <f t="shared" si="198"/>
        <v>10704</v>
      </c>
      <c r="H163" s="21">
        <f t="shared" si="198"/>
        <v>0</v>
      </c>
      <c r="I163" s="21">
        <f t="shared" si="198"/>
        <v>10704</v>
      </c>
      <c r="J163" s="21">
        <f t="shared" si="198"/>
        <v>1133</v>
      </c>
      <c r="K163" s="21">
        <f t="shared" si="198"/>
        <v>11837</v>
      </c>
      <c r="L163" s="21">
        <f t="shared" si="198"/>
        <v>0</v>
      </c>
      <c r="M163" s="21">
        <f t="shared" si="198"/>
        <v>11837</v>
      </c>
      <c r="N163" s="21">
        <f t="shared" si="198"/>
        <v>0</v>
      </c>
      <c r="O163" s="21">
        <f t="shared" si="198"/>
        <v>11837</v>
      </c>
      <c r="P163" s="21">
        <f t="shared" si="198"/>
        <v>0</v>
      </c>
      <c r="Q163" s="21">
        <f t="shared" si="198"/>
        <v>11837</v>
      </c>
      <c r="R163" s="21">
        <f t="shared" si="198"/>
        <v>0</v>
      </c>
      <c r="S163" s="21">
        <f t="shared" si="198"/>
        <v>11837</v>
      </c>
      <c r="T163" s="21">
        <f>T164</f>
        <v>0</v>
      </c>
      <c r="U163" s="21">
        <f>U164</f>
        <v>11837</v>
      </c>
      <c r="V163" s="21">
        <f>V164</f>
        <v>0</v>
      </c>
      <c r="W163" s="21">
        <f>W164</f>
        <v>11837</v>
      </c>
      <c r="X163" s="21">
        <f>X164</f>
        <v>0</v>
      </c>
      <c r="Y163" s="21">
        <f>Y164</f>
        <v>11837</v>
      </c>
      <c r="Z163" s="21">
        <f>Z164</f>
        <v>0</v>
      </c>
      <c r="AA163" s="21">
        <f>AA164</f>
        <v>11837</v>
      </c>
      <c r="AB163" s="21">
        <f>AB164</f>
        <v>0</v>
      </c>
      <c r="AC163" s="21">
        <f>AC164</f>
        <v>11837</v>
      </c>
      <c r="AD163" s="21">
        <f>AD164</f>
        <v>0</v>
      </c>
      <c r="AE163" s="21">
        <f>AE164</f>
        <v>11837</v>
      </c>
      <c r="AF163" s="21">
        <f>AF164</f>
        <v>0</v>
      </c>
      <c r="AG163" s="21">
        <f>AG164</f>
        <v>11837</v>
      </c>
      <c r="AH163" s="21">
        <f>AH164</f>
        <v>0</v>
      </c>
      <c r="AI163" s="21">
        <f>AI164</f>
        <v>11837</v>
      </c>
    </row>
    <row r="164" spans="1:35" s="5" customFormat="1" ht="45">
      <c r="A164" s="15"/>
      <c r="B164" s="22"/>
      <c r="C164" s="24">
        <v>2710</v>
      </c>
      <c r="D164" s="11" t="s">
        <v>106</v>
      </c>
      <c r="E164" s="21">
        <v>10704</v>
      </c>
      <c r="F164" s="21"/>
      <c r="G164" s="21">
        <f>SUM(E164:F164)</f>
        <v>10704</v>
      </c>
      <c r="H164" s="21"/>
      <c r="I164" s="21">
        <f>SUM(G164:H164)</f>
        <v>10704</v>
      </c>
      <c r="J164" s="21">
        <v>1133</v>
      </c>
      <c r="K164" s="21">
        <f>SUM(I164:J164)</f>
        <v>11837</v>
      </c>
      <c r="L164" s="21"/>
      <c r="M164" s="21">
        <f>SUM(K164:L164)</f>
        <v>11837</v>
      </c>
      <c r="N164" s="21"/>
      <c r="O164" s="21">
        <f>SUM(M164:N164)</f>
        <v>11837</v>
      </c>
      <c r="P164" s="21"/>
      <c r="Q164" s="21">
        <f>SUM(O164:P164)</f>
        <v>11837</v>
      </c>
      <c r="R164" s="21"/>
      <c r="S164" s="21">
        <f>SUM(Q164:R164)</f>
        <v>11837</v>
      </c>
      <c r="T164" s="21"/>
      <c r="U164" s="21">
        <f>SUM(S164:T164)</f>
        <v>11837</v>
      </c>
      <c r="V164" s="21"/>
      <c r="W164" s="21">
        <f>SUM(U164:V164)</f>
        <v>11837</v>
      </c>
      <c r="X164" s="21"/>
      <c r="Y164" s="21">
        <f>SUM(W164:X164)</f>
        <v>11837</v>
      </c>
      <c r="Z164" s="21"/>
      <c r="AA164" s="21">
        <f>SUM(Y164:Z164)</f>
        <v>11837</v>
      </c>
      <c r="AB164" s="21"/>
      <c r="AC164" s="21">
        <f>SUM(AA164:AB164)</f>
        <v>11837</v>
      </c>
      <c r="AD164" s="21"/>
      <c r="AE164" s="21">
        <f>SUM(AC164:AD164)</f>
        <v>11837</v>
      </c>
      <c r="AF164" s="21"/>
      <c r="AG164" s="21">
        <f>SUM(AE164:AF164)</f>
        <v>11837</v>
      </c>
      <c r="AH164" s="21"/>
      <c r="AI164" s="21">
        <f>SUM(AG164:AH164)</f>
        <v>11837</v>
      </c>
    </row>
    <row r="165" spans="1:35" s="2" customFormat="1" ht="21" customHeight="1">
      <c r="A165" s="7" t="s">
        <v>107</v>
      </c>
      <c r="B165" s="8"/>
      <c r="C165" s="9"/>
      <c r="D165" s="10" t="s">
        <v>108</v>
      </c>
      <c r="E165" s="30">
        <f aca="true" t="shared" si="199" ref="E165:Q165">SUM(E166,E174,E171)</f>
        <v>352144</v>
      </c>
      <c r="F165" s="30">
        <f t="shared" si="199"/>
        <v>-38784</v>
      </c>
      <c r="G165" s="30">
        <f t="shared" si="199"/>
        <v>313360</v>
      </c>
      <c r="H165" s="30">
        <f t="shared" si="199"/>
        <v>0</v>
      </c>
      <c r="I165" s="30">
        <f t="shared" si="199"/>
        <v>313360</v>
      </c>
      <c r="J165" s="30">
        <f t="shared" si="199"/>
        <v>63850</v>
      </c>
      <c r="K165" s="30">
        <f t="shared" si="199"/>
        <v>377210</v>
      </c>
      <c r="L165" s="30">
        <f t="shared" si="199"/>
        <v>279792</v>
      </c>
      <c r="M165" s="30">
        <f t="shared" si="199"/>
        <v>657002</v>
      </c>
      <c r="N165" s="30">
        <f t="shared" si="199"/>
        <v>0</v>
      </c>
      <c r="O165" s="30">
        <f t="shared" si="199"/>
        <v>657002</v>
      </c>
      <c r="P165" s="30">
        <f t="shared" si="199"/>
        <v>-63850</v>
      </c>
      <c r="Q165" s="30">
        <f t="shared" si="199"/>
        <v>593152</v>
      </c>
      <c r="R165" s="30">
        <f aca="true" t="shared" si="200" ref="R165:W165">SUM(R166,R174,R171)</f>
        <v>0</v>
      </c>
      <c r="S165" s="30">
        <f t="shared" si="200"/>
        <v>593152</v>
      </c>
      <c r="T165" s="30">
        <f t="shared" si="200"/>
        <v>40000</v>
      </c>
      <c r="U165" s="30">
        <f t="shared" si="200"/>
        <v>633152</v>
      </c>
      <c r="V165" s="30">
        <f t="shared" si="200"/>
        <v>-61824</v>
      </c>
      <c r="W165" s="30">
        <f t="shared" si="200"/>
        <v>571328</v>
      </c>
      <c r="X165" s="30">
        <f aca="true" t="shared" si="201" ref="X165:AC165">SUM(X166,X174,X171)</f>
        <v>60600</v>
      </c>
      <c r="Y165" s="30">
        <f t="shared" si="201"/>
        <v>631928</v>
      </c>
      <c r="Z165" s="30">
        <f t="shared" si="201"/>
        <v>0</v>
      </c>
      <c r="AA165" s="30">
        <f t="shared" si="201"/>
        <v>631928</v>
      </c>
      <c r="AB165" s="30">
        <f t="shared" si="201"/>
        <v>1500</v>
      </c>
      <c r="AC165" s="30">
        <f t="shared" si="201"/>
        <v>633428</v>
      </c>
      <c r="AD165" s="30">
        <f aca="true" t="shared" si="202" ref="AD165:AI165">SUM(AD166,AD174,AD171)</f>
        <v>-33540</v>
      </c>
      <c r="AE165" s="30">
        <f t="shared" si="202"/>
        <v>599888</v>
      </c>
      <c r="AF165" s="30">
        <f t="shared" si="202"/>
        <v>191971</v>
      </c>
      <c r="AG165" s="30">
        <f t="shared" si="202"/>
        <v>791859</v>
      </c>
      <c r="AH165" s="30">
        <f t="shared" si="202"/>
        <v>0</v>
      </c>
      <c r="AI165" s="30">
        <f t="shared" si="202"/>
        <v>791859</v>
      </c>
    </row>
    <row r="166" spans="1:35" s="5" customFormat="1" ht="33.75">
      <c r="A166" s="15"/>
      <c r="B166" s="22" t="s">
        <v>109</v>
      </c>
      <c r="C166" s="24"/>
      <c r="D166" s="11" t="s">
        <v>110</v>
      </c>
      <c r="E166" s="21">
        <f>SUM(E169:E169)</f>
        <v>2899</v>
      </c>
      <c r="F166" s="21">
        <f>SUM(F169:F169)</f>
        <v>0</v>
      </c>
      <c r="G166" s="21">
        <f>SUM(G169:G169)</f>
        <v>2899</v>
      </c>
      <c r="H166" s="21">
        <f>SUM(H169:H169)</f>
        <v>0</v>
      </c>
      <c r="I166" s="21">
        <f aca="true" t="shared" si="203" ref="I166:O166">SUM(I169:I170)</f>
        <v>2899</v>
      </c>
      <c r="J166" s="21">
        <f t="shared" si="203"/>
        <v>63850</v>
      </c>
      <c r="K166" s="21">
        <f t="shared" si="203"/>
        <v>66749</v>
      </c>
      <c r="L166" s="21">
        <f t="shared" si="203"/>
        <v>0</v>
      </c>
      <c r="M166" s="21">
        <f t="shared" si="203"/>
        <v>66749</v>
      </c>
      <c r="N166" s="21">
        <f t="shared" si="203"/>
        <v>0</v>
      </c>
      <c r="O166" s="21">
        <f t="shared" si="203"/>
        <v>66749</v>
      </c>
      <c r="P166" s="21">
        <f>SUM(P169:P170)</f>
        <v>-63850</v>
      </c>
      <c r="Q166" s="21">
        <f aca="true" t="shared" si="204" ref="Q166:W166">SUM(Q167:Q170)</f>
        <v>2899</v>
      </c>
      <c r="R166" s="21">
        <f t="shared" si="204"/>
        <v>0</v>
      </c>
      <c r="S166" s="21">
        <f t="shared" si="204"/>
        <v>2899</v>
      </c>
      <c r="T166" s="21">
        <f t="shared" si="204"/>
        <v>40000</v>
      </c>
      <c r="U166" s="21">
        <f t="shared" si="204"/>
        <v>42899</v>
      </c>
      <c r="V166" s="21">
        <f t="shared" si="204"/>
        <v>0</v>
      </c>
      <c r="W166" s="21">
        <f t="shared" si="204"/>
        <v>42899</v>
      </c>
      <c r="X166" s="21">
        <f aca="true" t="shared" si="205" ref="X166:AC166">SUM(X167:X170)</f>
        <v>0</v>
      </c>
      <c r="Y166" s="21">
        <f t="shared" si="205"/>
        <v>42899</v>
      </c>
      <c r="Z166" s="21">
        <f t="shared" si="205"/>
        <v>0</v>
      </c>
      <c r="AA166" s="21">
        <f t="shared" si="205"/>
        <v>42899</v>
      </c>
      <c r="AB166" s="21">
        <f t="shared" si="205"/>
        <v>1500</v>
      </c>
      <c r="AC166" s="21">
        <f t="shared" si="205"/>
        <v>44399</v>
      </c>
      <c r="AD166" s="21">
        <f aca="true" t="shared" si="206" ref="AD166:AI166">SUM(AD167:AD170)</f>
        <v>0</v>
      </c>
      <c r="AE166" s="21">
        <f t="shared" si="206"/>
        <v>44399</v>
      </c>
      <c r="AF166" s="21">
        <f t="shared" si="206"/>
        <v>0</v>
      </c>
      <c r="AG166" s="21">
        <f t="shared" si="206"/>
        <v>44399</v>
      </c>
      <c r="AH166" s="21">
        <f t="shared" si="206"/>
        <v>0</v>
      </c>
      <c r="AI166" s="21">
        <f t="shared" si="206"/>
        <v>44399</v>
      </c>
    </row>
    <row r="167" spans="1:35" s="5" customFormat="1" ht="45">
      <c r="A167" s="15"/>
      <c r="B167" s="22"/>
      <c r="C167" s="24">
        <v>2320</v>
      </c>
      <c r="D167" s="11" t="s">
        <v>113</v>
      </c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>
        <v>0</v>
      </c>
      <c r="R167" s="21"/>
      <c r="S167" s="21">
        <f>SUM(Q167:R167)</f>
        <v>0</v>
      </c>
      <c r="T167" s="21">
        <v>12000</v>
      </c>
      <c r="U167" s="21">
        <f>SUM(S167:T167)</f>
        <v>12000</v>
      </c>
      <c r="V167" s="21"/>
      <c r="W167" s="21">
        <f>SUM(U167:V167)</f>
        <v>12000</v>
      </c>
      <c r="X167" s="21"/>
      <c r="Y167" s="21">
        <f>SUM(W167:X167)</f>
        <v>12000</v>
      </c>
      <c r="Z167" s="21"/>
      <c r="AA167" s="21">
        <f>SUM(Y167:Z167)</f>
        <v>12000</v>
      </c>
      <c r="AB167" s="21"/>
      <c r="AC167" s="21">
        <f>SUM(AA167:AB167)</f>
        <v>12000</v>
      </c>
      <c r="AD167" s="21"/>
      <c r="AE167" s="21">
        <f>SUM(AC167:AD167)</f>
        <v>12000</v>
      </c>
      <c r="AF167" s="21"/>
      <c r="AG167" s="21">
        <f>SUM(AE167:AF167)</f>
        <v>12000</v>
      </c>
      <c r="AH167" s="21"/>
      <c r="AI167" s="21">
        <f>SUM(AG167:AH167)</f>
        <v>12000</v>
      </c>
    </row>
    <row r="168" spans="1:35" s="5" customFormat="1" ht="56.25">
      <c r="A168" s="15"/>
      <c r="B168" s="22"/>
      <c r="C168" s="24">
        <v>2830</v>
      </c>
      <c r="D168" s="11" t="s">
        <v>32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>
        <v>0</v>
      </c>
      <c r="R168" s="21"/>
      <c r="S168" s="21">
        <f>SUM(Q168:R168)</f>
        <v>0</v>
      </c>
      <c r="T168" s="21">
        <v>28000</v>
      </c>
      <c r="U168" s="21">
        <f>SUM(S168:T168)</f>
        <v>28000</v>
      </c>
      <c r="V168" s="21"/>
      <c r="W168" s="21">
        <f>SUM(U168:V168)</f>
        <v>28000</v>
      </c>
      <c r="X168" s="21"/>
      <c r="Y168" s="21">
        <f>SUM(W168:X168)</f>
        <v>28000</v>
      </c>
      <c r="Z168" s="21"/>
      <c r="AA168" s="21">
        <f>SUM(Y168:Z168)</f>
        <v>28000</v>
      </c>
      <c r="AB168" s="21"/>
      <c r="AC168" s="21">
        <f>SUM(AA168:AB168)</f>
        <v>28000</v>
      </c>
      <c r="AD168" s="21"/>
      <c r="AE168" s="21">
        <f>SUM(AC168:AD168)</f>
        <v>28000</v>
      </c>
      <c r="AF168" s="21"/>
      <c r="AG168" s="21">
        <f>SUM(AE168:AF168)</f>
        <v>28000</v>
      </c>
      <c r="AH168" s="21"/>
      <c r="AI168" s="21">
        <f>SUM(AG168:AH168)</f>
        <v>28000</v>
      </c>
    </row>
    <row r="169" spans="1:35" s="5" customFormat="1" ht="21" customHeight="1">
      <c r="A169" s="15"/>
      <c r="B169" s="22"/>
      <c r="C169" s="24">
        <v>4210</v>
      </c>
      <c r="D169" s="11" t="s">
        <v>63</v>
      </c>
      <c r="E169" s="21">
        <v>2899</v>
      </c>
      <c r="F169" s="21"/>
      <c r="G169" s="21">
        <f>SUM(E169:F169)</f>
        <v>2899</v>
      </c>
      <c r="H169" s="21"/>
      <c r="I169" s="21">
        <f>SUM(G169:H169)</f>
        <v>2899</v>
      </c>
      <c r="J169" s="21"/>
      <c r="K169" s="21">
        <f>SUM(I169:J169)</f>
        <v>2899</v>
      </c>
      <c r="L169" s="21"/>
      <c r="M169" s="21">
        <f>SUM(K169:L169)</f>
        <v>2899</v>
      </c>
      <c r="N169" s="21"/>
      <c r="O169" s="21">
        <f>SUM(M169:N169)</f>
        <v>2899</v>
      </c>
      <c r="P169" s="21"/>
      <c r="Q169" s="21">
        <f>SUM(O169:P169)</f>
        <v>2899</v>
      </c>
      <c r="R169" s="21"/>
      <c r="S169" s="21">
        <f>SUM(Q169:R169)</f>
        <v>2899</v>
      </c>
      <c r="T169" s="21"/>
      <c r="U169" s="21">
        <f>SUM(S169:T169)</f>
        <v>2899</v>
      </c>
      <c r="V169" s="21"/>
      <c r="W169" s="21">
        <f>SUM(U169:V169)</f>
        <v>2899</v>
      </c>
      <c r="X169" s="21"/>
      <c r="Y169" s="21">
        <f>SUM(W169:X169)</f>
        <v>2899</v>
      </c>
      <c r="Z169" s="21"/>
      <c r="AA169" s="21">
        <f>SUM(Y169:Z169)</f>
        <v>2899</v>
      </c>
      <c r="AB169" s="21">
        <v>1500</v>
      </c>
      <c r="AC169" s="21">
        <f>SUM(AA169:AB169)</f>
        <v>4399</v>
      </c>
      <c r="AD169" s="21"/>
      <c r="AE169" s="21">
        <f>SUM(AC169:AD169)</f>
        <v>4399</v>
      </c>
      <c r="AF169" s="21"/>
      <c r="AG169" s="21">
        <f>SUM(AE169:AF169)</f>
        <v>4399</v>
      </c>
      <c r="AH169" s="21"/>
      <c r="AI169" s="21">
        <f>SUM(AG169:AH169)</f>
        <v>4399</v>
      </c>
    </row>
    <row r="170" spans="1:35" s="5" customFormat="1" ht="21" customHeight="1">
      <c r="A170" s="15"/>
      <c r="B170" s="22"/>
      <c r="C170" s="24">
        <v>6050</v>
      </c>
      <c r="D170" s="11" t="s">
        <v>45</v>
      </c>
      <c r="E170" s="21"/>
      <c r="F170" s="21"/>
      <c r="G170" s="21"/>
      <c r="H170" s="21"/>
      <c r="I170" s="21">
        <v>0</v>
      </c>
      <c r="J170" s="21">
        <v>63850</v>
      </c>
      <c r="K170" s="21">
        <f>SUM(I170:J170)</f>
        <v>63850</v>
      </c>
      <c r="L170" s="21"/>
      <c r="M170" s="21">
        <f>SUM(K170:L170)</f>
        <v>63850</v>
      </c>
      <c r="N170" s="21">
        <v>0</v>
      </c>
      <c r="O170" s="21">
        <f>SUM(M170:N170)</f>
        <v>63850</v>
      </c>
      <c r="P170" s="21">
        <v>-63850</v>
      </c>
      <c r="Q170" s="21">
        <f>SUM(O170:P170)</f>
        <v>0</v>
      </c>
      <c r="R170" s="21"/>
      <c r="S170" s="21">
        <f>SUM(Q170:R170)</f>
        <v>0</v>
      </c>
      <c r="T170" s="21"/>
      <c r="U170" s="21">
        <f>SUM(S170:T170)</f>
        <v>0</v>
      </c>
      <c r="V170" s="21"/>
      <c r="W170" s="21">
        <f>SUM(U170:V170)</f>
        <v>0</v>
      </c>
      <c r="X170" s="21"/>
      <c r="Y170" s="21">
        <f>SUM(W170:X170)</f>
        <v>0</v>
      </c>
      <c r="Z170" s="21"/>
      <c r="AA170" s="21">
        <f>SUM(Y170:Z170)</f>
        <v>0</v>
      </c>
      <c r="AB170" s="21"/>
      <c r="AC170" s="21">
        <f>SUM(AA170:AB170)</f>
        <v>0</v>
      </c>
      <c r="AD170" s="21"/>
      <c r="AE170" s="21">
        <f>SUM(AC170:AD170)</f>
        <v>0</v>
      </c>
      <c r="AF170" s="21"/>
      <c r="AG170" s="21">
        <f>SUM(AE170:AF170)</f>
        <v>0</v>
      </c>
      <c r="AH170" s="21"/>
      <c r="AI170" s="21">
        <f>SUM(AG170:AH170)</f>
        <v>0</v>
      </c>
    </row>
    <row r="171" spans="1:35" s="5" customFormat="1" ht="21" customHeight="1">
      <c r="A171" s="24"/>
      <c r="B171" s="39">
        <v>85415</v>
      </c>
      <c r="C171" s="24"/>
      <c r="D171" s="11" t="s">
        <v>111</v>
      </c>
      <c r="E171" s="21">
        <f aca="true" t="shared" si="207" ref="E171:W171">SUM(E172)</f>
        <v>113000</v>
      </c>
      <c r="F171" s="21">
        <f t="shared" si="207"/>
        <v>-38784</v>
      </c>
      <c r="G171" s="21">
        <f t="shared" si="207"/>
        <v>74216</v>
      </c>
      <c r="H171" s="21">
        <f t="shared" si="207"/>
        <v>0</v>
      </c>
      <c r="I171" s="21">
        <f t="shared" si="207"/>
        <v>74216</v>
      </c>
      <c r="J171" s="21">
        <f t="shared" si="207"/>
        <v>0</v>
      </c>
      <c r="K171" s="21">
        <f t="shared" si="207"/>
        <v>74216</v>
      </c>
      <c r="L171" s="21">
        <f t="shared" si="207"/>
        <v>279792</v>
      </c>
      <c r="M171" s="21">
        <f t="shared" si="207"/>
        <v>354008</v>
      </c>
      <c r="N171" s="21">
        <f t="shared" si="207"/>
        <v>0</v>
      </c>
      <c r="O171" s="21">
        <f t="shared" si="207"/>
        <v>354008</v>
      </c>
      <c r="P171" s="21">
        <f t="shared" si="207"/>
        <v>0</v>
      </c>
      <c r="Q171" s="21">
        <f t="shared" si="207"/>
        <v>354008</v>
      </c>
      <c r="R171" s="21">
        <f t="shared" si="207"/>
        <v>0</v>
      </c>
      <c r="S171" s="21">
        <f t="shared" si="207"/>
        <v>354008</v>
      </c>
      <c r="T171" s="21">
        <f t="shared" si="207"/>
        <v>0</v>
      </c>
      <c r="U171" s="21">
        <f t="shared" si="207"/>
        <v>354008</v>
      </c>
      <c r="V171" s="21">
        <f t="shared" si="207"/>
        <v>-61824</v>
      </c>
      <c r="W171" s="21">
        <f t="shared" si="207"/>
        <v>292184</v>
      </c>
      <c r="X171" s="21">
        <f aca="true" t="shared" si="208" ref="X171:AC171">SUM(X172:X173)</f>
        <v>60600</v>
      </c>
      <c r="Y171" s="21">
        <f t="shared" si="208"/>
        <v>352784</v>
      </c>
      <c r="Z171" s="21">
        <f t="shared" si="208"/>
        <v>0</v>
      </c>
      <c r="AA171" s="21">
        <f t="shared" si="208"/>
        <v>352784</v>
      </c>
      <c r="AB171" s="21">
        <f t="shared" si="208"/>
        <v>0</v>
      </c>
      <c r="AC171" s="21">
        <f t="shared" si="208"/>
        <v>352784</v>
      </c>
      <c r="AD171" s="21">
        <f aca="true" t="shared" si="209" ref="AD171:AI171">SUM(AD172:AD173)</f>
        <v>-33540</v>
      </c>
      <c r="AE171" s="21">
        <f t="shared" si="209"/>
        <v>319244</v>
      </c>
      <c r="AF171" s="21">
        <f t="shared" si="209"/>
        <v>157831</v>
      </c>
      <c r="AG171" s="21">
        <f t="shared" si="209"/>
        <v>477075</v>
      </c>
      <c r="AH171" s="21">
        <f t="shared" si="209"/>
        <v>0</v>
      </c>
      <c r="AI171" s="21">
        <f t="shared" si="209"/>
        <v>477075</v>
      </c>
    </row>
    <row r="172" spans="1:35" s="5" customFormat="1" ht="21" customHeight="1">
      <c r="A172" s="24"/>
      <c r="B172" s="39"/>
      <c r="C172" s="24">
        <v>3240</v>
      </c>
      <c r="D172" s="11" t="s">
        <v>112</v>
      </c>
      <c r="E172" s="21">
        <v>113000</v>
      </c>
      <c r="F172" s="21">
        <f>-12160-6784-1152-7296-7424-1152-2176-384-128-128</f>
        <v>-38784</v>
      </c>
      <c r="G172" s="21">
        <f>SUM(E172:F172)</f>
        <v>74216</v>
      </c>
      <c r="H172" s="21"/>
      <c r="I172" s="21">
        <f>SUM(G172:H172)</f>
        <v>74216</v>
      </c>
      <c r="J172" s="21"/>
      <c r="K172" s="21">
        <f>SUM(I172:J172)</f>
        <v>74216</v>
      </c>
      <c r="L172" s="21">
        <v>279792</v>
      </c>
      <c r="M172" s="21">
        <f>SUM(K172:L172)</f>
        <v>354008</v>
      </c>
      <c r="N172" s="21"/>
      <c r="O172" s="21">
        <f>SUM(M172:N172)</f>
        <v>354008</v>
      </c>
      <c r="P172" s="21"/>
      <c r="Q172" s="21">
        <f>SUM(O172:P172)</f>
        <v>354008</v>
      </c>
      <c r="R172" s="21"/>
      <c r="S172" s="21">
        <f>SUM(Q172:R172)</f>
        <v>354008</v>
      </c>
      <c r="T172" s="21"/>
      <c r="U172" s="21">
        <f>SUM(S172:T172)</f>
        <v>354008</v>
      </c>
      <c r="V172" s="21">
        <v>-61824</v>
      </c>
      <c r="W172" s="21">
        <f>SUM(U172:V172)</f>
        <v>292184</v>
      </c>
      <c r="X172" s="21"/>
      <c r="Y172" s="21">
        <f>SUM(W172:X172)</f>
        <v>292184</v>
      </c>
      <c r="Z172" s="21"/>
      <c r="AA172" s="21">
        <f>SUM(Y172:Z172)</f>
        <v>292184</v>
      </c>
      <c r="AB172" s="21"/>
      <c r="AC172" s="21">
        <f>SUM(AA172:AB172)</f>
        <v>292184</v>
      </c>
      <c r="AD172" s="21"/>
      <c r="AE172" s="21">
        <f>SUM(AC172:AD172)</f>
        <v>292184</v>
      </c>
      <c r="AF172" s="21">
        <f>158523+128</f>
        <v>158651</v>
      </c>
      <c r="AG172" s="21">
        <f>SUM(AE172:AF172)</f>
        <v>450835</v>
      </c>
      <c r="AH172" s="21">
        <v>-960</v>
      </c>
      <c r="AI172" s="21">
        <f>SUM(AG172:AH172)</f>
        <v>449875</v>
      </c>
    </row>
    <row r="173" spans="1:35" s="5" customFormat="1" ht="21" customHeight="1">
      <c r="A173" s="24"/>
      <c r="B173" s="39"/>
      <c r="C173" s="24">
        <v>3260</v>
      </c>
      <c r="D173" s="11" t="s">
        <v>185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>
        <v>0</v>
      </c>
      <c r="V173" s="21"/>
      <c r="W173" s="21">
        <v>0</v>
      </c>
      <c r="X173" s="21">
        <v>60600</v>
      </c>
      <c r="Y173" s="21">
        <f>SUM(W173:X173)</f>
        <v>60600</v>
      </c>
      <c r="Z173" s="21"/>
      <c r="AA173" s="21">
        <f>SUM(Y173:Z173)</f>
        <v>60600</v>
      </c>
      <c r="AB173" s="21"/>
      <c r="AC173" s="21">
        <f>SUM(AA173:AB173)</f>
        <v>60600</v>
      </c>
      <c r="AD173" s="21">
        <v>-33540</v>
      </c>
      <c r="AE173" s="21">
        <f>SUM(AC173:AD173)</f>
        <v>27060</v>
      </c>
      <c r="AF173" s="21">
        <v>-820</v>
      </c>
      <c r="AG173" s="21">
        <f>SUM(AE173:AF173)</f>
        <v>26240</v>
      </c>
      <c r="AH173" s="21">
        <v>960</v>
      </c>
      <c r="AI173" s="21">
        <f>SUM(AG173:AH173)</f>
        <v>27200</v>
      </c>
    </row>
    <row r="174" spans="1:35" s="5" customFormat="1" ht="21" customHeight="1">
      <c r="A174" s="24"/>
      <c r="B174" s="39">
        <v>85495</v>
      </c>
      <c r="C174" s="24"/>
      <c r="D174" s="11" t="s">
        <v>6</v>
      </c>
      <c r="E174" s="21">
        <f aca="true" t="shared" si="210" ref="E174:AI174">SUM(E175:E175)</f>
        <v>236245</v>
      </c>
      <c r="F174" s="21">
        <f t="shared" si="210"/>
        <v>0</v>
      </c>
      <c r="G174" s="21">
        <f t="shared" si="210"/>
        <v>236245</v>
      </c>
      <c r="H174" s="21">
        <f t="shared" si="210"/>
        <v>0</v>
      </c>
      <c r="I174" s="21">
        <f t="shared" si="210"/>
        <v>236245</v>
      </c>
      <c r="J174" s="21">
        <f t="shared" si="210"/>
        <v>0</v>
      </c>
      <c r="K174" s="21">
        <f t="shared" si="210"/>
        <v>236245</v>
      </c>
      <c r="L174" s="21">
        <f t="shared" si="210"/>
        <v>0</v>
      </c>
      <c r="M174" s="21">
        <f t="shared" si="210"/>
        <v>236245</v>
      </c>
      <c r="N174" s="21">
        <f t="shared" si="210"/>
        <v>0</v>
      </c>
      <c r="O174" s="21">
        <f t="shared" si="210"/>
        <v>236245</v>
      </c>
      <c r="P174" s="21">
        <f t="shared" si="210"/>
        <v>0</v>
      </c>
      <c r="Q174" s="21">
        <f t="shared" si="210"/>
        <v>236245</v>
      </c>
      <c r="R174" s="21">
        <f t="shared" si="210"/>
        <v>0</v>
      </c>
      <c r="S174" s="21">
        <f t="shared" si="210"/>
        <v>236245</v>
      </c>
      <c r="T174" s="21">
        <f t="shared" si="210"/>
        <v>0</v>
      </c>
      <c r="U174" s="21">
        <f t="shared" si="210"/>
        <v>236245</v>
      </c>
      <c r="V174" s="21">
        <f t="shared" si="210"/>
        <v>0</v>
      </c>
      <c r="W174" s="21">
        <f t="shared" si="210"/>
        <v>236245</v>
      </c>
      <c r="X174" s="21">
        <f t="shared" si="210"/>
        <v>0</v>
      </c>
      <c r="Y174" s="21">
        <f t="shared" si="210"/>
        <v>236245</v>
      </c>
      <c r="Z174" s="21">
        <f t="shared" si="210"/>
        <v>0</v>
      </c>
      <c r="AA174" s="21">
        <f t="shared" si="210"/>
        <v>236245</v>
      </c>
      <c r="AB174" s="21">
        <f t="shared" si="210"/>
        <v>0</v>
      </c>
      <c r="AC174" s="21">
        <f t="shared" si="210"/>
        <v>236245</v>
      </c>
      <c r="AD174" s="21">
        <f t="shared" si="210"/>
        <v>0</v>
      </c>
      <c r="AE174" s="21">
        <f t="shared" si="210"/>
        <v>236245</v>
      </c>
      <c r="AF174" s="21">
        <f t="shared" si="210"/>
        <v>34140</v>
      </c>
      <c r="AG174" s="21">
        <f t="shared" si="210"/>
        <v>270385</v>
      </c>
      <c r="AH174" s="21">
        <f t="shared" si="210"/>
        <v>0</v>
      </c>
      <c r="AI174" s="21">
        <f t="shared" si="210"/>
        <v>270385</v>
      </c>
    </row>
    <row r="175" spans="1:35" s="5" customFormat="1" ht="45">
      <c r="A175" s="24"/>
      <c r="B175" s="39"/>
      <c r="C175" s="24">
        <v>2320</v>
      </c>
      <c r="D175" s="11" t="s">
        <v>113</v>
      </c>
      <c r="E175" s="21">
        <v>236245</v>
      </c>
      <c r="F175" s="21"/>
      <c r="G175" s="21">
        <f>SUM(E175:F175)</f>
        <v>236245</v>
      </c>
      <c r="H175" s="21"/>
      <c r="I175" s="21">
        <f>SUM(G175:H175)</f>
        <v>236245</v>
      </c>
      <c r="J175" s="21"/>
      <c r="K175" s="21">
        <f>SUM(I175:J175)</f>
        <v>236245</v>
      </c>
      <c r="L175" s="21"/>
      <c r="M175" s="21">
        <f>SUM(K175:L175)</f>
        <v>236245</v>
      </c>
      <c r="N175" s="21"/>
      <c r="O175" s="21">
        <f>SUM(M175:N175)</f>
        <v>236245</v>
      </c>
      <c r="P175" s="21"/>
      <c r="Q175" s="21">
        <f>SUM(O175:P175)</f>
        <v>236245</v>
      </c>
      <c r="R175" s="21"/>
      <c r="S175" s="21">
        <f>SUM(Q175:R175)</f>
        <v>236245</v>
      </c>
      <c r="T175" s="21"/>
      <c r="U175" s="21">
        <f>SUM(S175:T175)</f>
        <v>236245</v>
      </c>
      <c r="V175" s="21"/>
      <c r="W175" s="21">
        <f>SUM(U175:V175)</f>
        <v>236245</v>
      </c>
      <c r="X175" s="21"/>
      <c r="Y175" s="21">
        <f>SUM(W175:X175)</f>
        <v>236245</v>
      </c>
      <c r="Z175" s="21"/>
      <c r="AA175" s="21">
        <f>SUM(Y175:Z175)</f>
        <v>236245</v>
      </c>
      <c r="AB175" s="21"/>
      <c r="AC175" s="21">
        <f>SUM(AA175:AB175)</f>
        <v>236245</v>
      </c>
      <c r="AD175" s="21"/>
      <c r="AE175" s="21">
        <f>SUM(AC175:AD175)</f>
        <v>236245</v>
      </c>
      <c r="AF175" s="21">
        <v>34140</v>
      </c>
      <c r="AG175" s="21">
        <f>SUM(AE175:AF175)</f>
        <v>270385</v>
      </c>
      <c r="AH175" s="21"/>
      <c r="AI175" s="21">
        <f>SUM(AG175:AH175)</f>
        <v>270385</v>
      </c>
    </row>
    <row r="176" spans="1:35" s="2" customFormat="1" ht="28.5" customHeight="1">
      <c r="A176" s="7" t="s">
        <v>114</v>
      </c>
      <c r="B176" s="8"/>
      <c r="C176" s="9"/>
      <c r="D176" s="10" t="s">
        <v>15</v>
      </c>
      <c r="E176" s="30">
        <f>SUM(E177,E182,E184,E191,E193,E202,)</f>
        <v>3297212</v>
      </c>
      <c r="F176" s="30">
        <f>SUM(F177,F182,F184,F191,F193,F202,)</f>
        <v>0</v>
      </c>
      <c r="G176" s="30">
        <f>SUM(G177,G182,G184,G191,G193,G202,)</f>
        <v>3297212</v>
      </c>
      <c r="H176" s="30">
        <f>SUM(H177,H182,H184,H191,H193,H202,)</f>
        <v>0</v>
      </c>
      <c r="I176" s="30">
        <f aca="true" t="shared" si="211" ref="I176:O176">SUM(I177,I182,I184,I191,I193,I202,I189,I198)</f>
        <v>3297212</v>
      </c>
      <c r="J176" s="30">
        <f t="shared" si="211"/>
        <v>-18933</v>
      </c>
      <c r="K176" s="30">
        <f t="shared" si="211"/>
        <v>3278279</v>
      </c>
      <c r="L176" s="30">
        <f t="shared" si="211"/>
        <v>0</v>
      </c>
      <c r="M176" s="30">
        <f t="shared" si="211"/>
        <v>3278279</v>
      </c>
      <c r="N176" s="30">
        <f t="shared" si="211"/>
        <v>0</v>
      </c>
      <c r="O176" s="30">
        <f t="shared" si="211"/>
        <v>3278279</v>
      </c>
      <c r="P176" s="30">
        <f aca="true" t="shared" si="212" ref="P176:U176">SUM(P177,P182,P184,P191,P193,P202,P189,P198)</f>
        <v>0</v>
      </c>
      <c r="Q176" s="30">
        <f t="shared" si="212"/>
        <v>3278279</v>
      </c>
      <c r="R176" s="30">
        <f t="shared" si="212"/>
        <v>0</v>
      </c>
      <c r="S176" s="30">
        <f t="shared" si="212"/>
        <v>3278279</v>
      </c>
      <c r="T176" s="30">
        <f t="shared" si="212"/>
        <v>-39600</v>
      </c>
      <c r="U176" s="30">
        <f t="shared" si="212"/>
        <v>3238679</v>
      </c>
      <c r="V176" s="30">
        <f aca="true" t="shared" si="213" ref="V176:AA176">SUM(V177,V182,V184,V191,V193,V202,V189,V198)</f>
        <v>0</v>
      </c>
      <c r="W176" s="30">
        <f t="shared" si="213"/>
        <v>3238679</v>
      </c>
      <c r="X176" s="30">
        <f t="shared" si="213"/>
        <v>0</v>
      </c>
      <c r="Y176" s="30">
        <f t="shared" si="213"/>
        <v>3238679</v>
      </c>
      <c r="Z176" s="30">
        <f t="shared" si="213"/>
        <v>0</v>
      </c>
      <c r="AA176" s="30">
        <f t="shared" si="213"/>
        <v>3238679</v>
      </c>
      <c r="AB176" s="30">
        <f aca="true" t="shared" si="214" ref="AB176:AG176">SUM(AB177,AB182,AB184,AB191,AB193,AB202,AB189,AB198)</f>
        <v>150370</v>
      </c>
      <c r="AC176" s="30">
        <f t="shared" si="214"/>
        <v>3389049</v>
      </c>
      <c r="AD176" s="30">
        <f t="shared" si="214"/>
        <v>76000</v>
      </c>
      <c r="AE176" s="30">
        <f t="shared" si="214"/>
        <v>3465049</v>
      </c>
      <c r="AF176" s="30">
        <f t="shared" si="214"/>
        <v>-1326</v>
      </c>
      <c r="AG176" s="30">
        <f t="shared" si="214"/>
        <v>3463723</v>
      </c>
      <c r="AH176" s="30">
        <f>SUM(AH177,AH182,AH184,AH191,AH193,AH202,AH189,AH198)</f>
        <v>0</v>
      </c>
      <c r="AI176" s="30">
        <f>SUM(AI177,AI182,AI184,AI191,AI193,AI202,AI189,AI198)</f>
        <v>3463723</v>
      </c>
    </row>
    <row r="177" spans="1:35" s="5" customFormat="1" ht="21" customHeight="1">
      <c r="A177" s="15"/>
      <c r="B177" s="22" t="s">
        <v>115</v>
      </c>
      <c r="C177" s="24"/>
      <c r="D177" s="11" t="s">
        <v>16</v>
      </c>
      <c r="E177" s="21">
        <f aca="true" t="shared" si="215" ref="E177:P177">SUM(E179:E181)</f>
        <v>1020000</v>
      </c>
      <c r="F177" s="21">
        <f t="shared" si="215"/>
        <v>0</v>
      </c>
      <c r="G177" s="21">
        <f t="shared" si="215"/>
        <v>1020000</v>
      </c>
      <c r="H177" s="21">
        <f t="shared" si="215"/>
        <v>0</v>
      </c>
      <c r="I177" s="21">
        <f t="shared" si="215"/>
        <v>1020000</v>
      </c>
      <c r="J177" s="21">
        <f t="shared" si="215"/>
        <v>-405000</v>
      </c>
      <c r="K177" s="21">
        <f t="shared" si="215"/>
        <v>615000</v>
      </c>
      <c r="L177" s="21">
        <f t="shared" si="215"/>
        <v>0</v>
      </c>
      <c r="M177" s="21">
        <f t="shared" si="215"/>
        <v>615000</v>
      </c>
      <c r="N177" s="21">
        <f t="shared" si="215"/>
        <v>0</v>
      </c>
      <c r="O177" s="21">
        <f t="shared" si="215"/>
        <v>615000</v>
      </c>
      <c r="P177" s="21">
        <f t="shared" si="215"/>
        <v>0</v>
      </c>
      <c r="Q177" s="21">
        <f aca="true" t="shared" si="216" ref="Q177:W177">SUM(Q178:Q181)</f>
        <v>615000</v>
      </c>
      <c r="R177" s="21">
        <f t="shared" si="216"/>
        <v>0</v>
      </c>
      <c r="S177" s="21">
        <f t="shared" si="216"/>
        <v>615000</v>
      </c>
      <c r="T177" s="21">
        <f t="shared" si="216"/>
        <v>-77100</v>
      </c>
      <c r="U177" s="21">
        <f t="shared" si="216"/>
        <v>537900</v>
      </c>
      <c r="V177" s="21">
        <f t="shared" si="216"/>
        <v>0</v>
      </c>
      <c r="W177" s="21">
        <f t="shared" si="216"/>
        <v>537900</v>
      </c>
      <c r="X177" s="21">
        <f aca="true" t="shared" si="217" ref="X177:AC177">SUM(X178:X181)</f>
        <v>0</v>
      </c>
      <c r="Y177" s="21">
        <f t="shared" si="217"/>
        <v>537900</v>
      </c>
      <c r="Z177" s="21">
        <f t="shared" si="217"/>
        <v>0</v>
      </c>
      <c r="AA177" s="21">
        <f t="shared" si="217"/>
        <v>537900</v>
      </c>
      <c r="AB177" s="21">
        <f t="shared" si="217"/>
        <v>-23900</v>
      </c>
      <c r="AC177" s="21">
        <f t="shared" si="217"/>
        <v>514000</v>
      </c>
      <c r="AD177" s="21">
        <f aca="true" t="shared" si="218" ref="AD177:AI177">SUM(AD178:AD181)</f>
        <v>0</v>
      </c>
      <c r="AE177" s="21">
        <f t="shared" si="218"/>
        <v>514000</v>
      </c>
      <c r="AF177" s="21">
        <f t="shared" si="218"/>
        <v>0</v>
      </c>
      <c r="AG177" s="21">
        <f t="shared" si="218"/>
        <v>514000</v>
      </c>
      <c r="AH177" s="21">
        <f t="shared" si="218"/>
        <v>0</v>
      </c>
      <c r="AI177" s="21">
        <f t="shared" si="218"/>
        <v>514000</v>
      </c>
    </row>
    <row r="178" spans="1:35" s="5" customFormat="1" ht="21" customHeight="1">
      <c r="A178" s="15"/>
      <c r="B178" s="22"/>
      <c r="C178" s="24">
        <v>4270</v>
      </c>
      <c r="D178" s="11" t="s">
        <v>44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>
        <v>0</v>
      </c>
      <c r="R178" s="21"/>
      <c r="S178" s="21">
        <f>SUM(Q178:R178)</f>
        <v>0</v>
      </c>
      <c r="T178" s="21">
        <v>122000</v>
      </c>
      <c r="U178" s="21">
        <f>SUM(S178:T178)</f>
        <v>122000</v>
      </c>
      <c r="V178" s="21"/>
      <c r="W178" s="21">
        <f>SUM(U178:V178)</f>
        <v>122000</v>
      </c>
      <c r="X178" s="21"/>
      <c r="Y178" s="21">
        <f>SUM(W178:X178)</f>
        <v>122000</v>
      </c>
      <c r="Z178" s="21"/>
      <c r="AA178" s="21">
        <f>SUM(Y178:Z178)</f>
        <v>122000</v>
      </c>
      <c r="AB178" s="21"/>
      <c r="AC178" s="21">
        <f>SUM(AA178:AB178)</f>
        <v>122000</v>
      </c>
      <c r="AD178" s="21"/>
      <c r="AE178" s="21">
        <f>SUM(AC178:AD178)</f>
        <v>122000</v>
      </c>
      <c r="AF178" s="21"/>
      <c r="AG178" s="21">
        <f>SUM(AE178:AF178)</f>
        <v>122000</v>
      </c>
      <c r="AH178" s="21"/>
      <c r="AI178" s="21">
        <f>SUM(AG178:AH178)</f>
        <v>122000</v>
      </c>
    </row>
    <row r="179" spans="1:35" s="5" customFormat="1" ht="20.25" customHeight="1">
      <c r="A179" s="15"/>
      <c r="B179" s="22"/>
      <c r="C179" s="15">
        <v>4300</v>
      </c>
      <c r="D179" s="11" t="s">
        <v>38</v>
      </c>
      <c r="E179" s="21">
        <v>160000</v>
      </c>
      <c r="F179" s="21"/>
      <c r="G179" s="21">
        <f>SUM(E179:F179)</f>
        <v>160000</v>
      </c>
      <c r="H179" s="21"/>
      <c r="I179" s="21">
        <f>SUM(G179:H179)</f>
        <v>160000</v>
      </c>
      <c r="J179" s="21"/>
      <c r="K179" s="21">
        <f>SUM(I179:J179)</f>
        <v>160000</v>
      </c>
      <c r="L179" s="21"/>
      <c r="M179" s="21">
        <f>SUM(K179:L179)</f>
        <v>160000</v>
      </c>
      <c r="N179" s="21"/>
      <c r="O179" s="21">
        <f>SUM(M179:N179)</f>
        <v>160000</v>
      </c>
      <c r="P179" s="21"/>
      <c r="Q179" s="21">
        <f>SUM(O179:P179)</f>
        <v>160000</v>
      </c>
      <c r="R179" s="21"/>
      <c r="S179" s="21">
        <f>SUM(Q179:R179)</f>
        <v>160000</v>
      </c>
      <c r="T179" s="21"/>
      <c r="U179" s="21">
        <f>SUM(S179:T179)</f>
        <v>160000</v>
      </c>
      <c r="V179" s="21"/>
      <c r="W179" s="21">
        <f>SUM(U179:V179)</f>
        <v>160000</v>
      </c>
      <c r="X179" s="21"/>
      <c r="Y179" s="21">
        <f>SUM(W179:X179)</f>
        <v>160000</v>
      </c>
      <c r="Z179" s="21"/>
      <c r="AA179" s="21">
        <f>SUM(Y179:Z179)</f>
        <v>160000</v>
      </c>
      <c r="AB179" s="21"/>
      <c r="AC179" s="21">
        <f>SUM(AA179:AB179)</f>
        <v>160000</v>
      </c>
      <c r="AD179" s="21"/>
      <c r="AE179" s="21">
        <f>SUM(AC179:AD179)</f>
        <v>160000</v>
      </c>
      <c r="AF179" s="21"/>
      <c r="AG179" s="21">
        <f>SUM(AE179:AF179)</f>
        <v>160000</v>
      </c>
      <c r="AH179" s="21"/>
      <c r="AI179" s="21">
        <f>SUM(AG179:AH179)</f>
        <v>160000</v>
      </c>
    </row>
    <row r="180" spans="1:35" s="5" customFormat="1" ht="67.5" hidden="1">
      <c r="A180" s="15"/>
      <c r="B180" s="22"/>
      <c r="C180" s="15">
        <v>6010</v>
      </c>
      <c r="D180" s="40" t="s">
        <v>116</v>
      </c>
      <c r="E180" s="21">
        <v>140000</v>
      </c>
      <c r="F180" s="21"/>
      <c r="G180" s="21">
        <f>SUM(E180:F180)</f>
        <v>140000</v>
      </c>
      <c r="H180" s="21"/>
      <c r="I180" s="21">
        <f>SUM(G180:H180)</f>
        <v>140000</v>
      </c>
      <c r="J180" s="21"/>
      <c r="K180" s="21">
        <f>SUM(I180:J180)</f>
        <v>140000</v>
      </c>
      <c r="L180" s="21"/>
      <c r="M180" s="21">
        <f>SUM(K180:L180)</f>
        <v>140000</v>
      </c>
      <c r="N180" s="21"/>
      <c r="O180" s="21">
        <f>SUM(M180:N180)</f>
        <v>140000</v>
      </c>
      <c r="P180" s="21"/>
      <c r="Q180" s="21">
        <f>SUM(O180:P180)</f>
        <v>140000</v>
      </c>
      <c r="R180" s="21"/>
      <c r="S180" s="21">
        <f>SUM(Q180:R180)</f>
        <v>140000</v>
      </c>
      <c r="T180" s="21">
        <v>-140000</v>
      </c>
      <c r="U180" s="21">
        <f>SUM(S180:T180)</f>
        <v>0</v>
      </c>
      <c r="V180" s="21"/>
      <c r="W180" s="21">
        <f>SUM(U180:V180)</f>
        <v>0</v>
      </c>
      <c r="X180" s="21"/>
      <c r="Y180" s="21">
        <f>SUM(W180:X180)</f>
        <v>0</v>
      </c>
      <c r="Z180" s="21"/>
      <c r="AA180" s="21">
        <f>SUM(Y180:Z180)</f>
        <v>0</v>
      </c>
      <c r="AB180" s="21"/>
      <c r="AC180" s="21">
        <f>SUM(AA180:AB180)</f>
        <v>0</v>
      </c>
      <c r="AD180" s="21"/>
      <c r="AE180" s="21">
        <f>SUM(AC180:AD180)</f>
        <v>0</v>
      </c>
      <c r="AF180" s="21"/>
      <c r="AG180" s="21">
        <f>SUM(AE180:AF180)</f>
        <v>0</v>
      </c>
      <c r="AH180" s="21"/>
      <c r="AI180" s="21">
        <f>SUM(AG180:AH180)</f>
        <v>0</v>
      </c>
    </row>
    <row r="181" spans="1:35" s="5" customFormat="1" ht="21.75" customHeight="1">
      <c r="A181" s="15"/>
      <c r="B181" s="22"/>
      <c r="C181" s="15">
        <v>6050</v>
      </c>
      <c r="D181" s="11" t="s">
        <v>45</v>
      </c>
      <c r="E181" s="21">
        <v>720000</v>
      </c>
      <c r="F181" s="21"/>
      <c r="G181" s="21">
        <f>SUM(E181:F181)</f>
        <v>720000</v>
      </c>
      <c r="H181" s="21"/>
      <c r="I181" s="21">
        <f>SUM(G181:H181)</f>
        <v>720000</v>
      </c>
      <c r="J181" s="21">
        <v>-405000</v>
      </c>
      <c r="K181" s="21">
        <f>SUM(I181:J181)</f>
        <v>315000</v>
      </c>
      <c r="L181" s="21"/>
      <c r="M181" s="21">
        <f>SUM(K181:L181)</f>
        <v>315000</v>
      </c>
      <c r="N181" s="21"/>
      <c r="O181" s="21">
        <f>SUM(M181:N181)</f>
        <v>315000</v>
      </c>
      <c r="P181" s="21"/>
      <c r="Q181" s="21">
        <f>SUM(O181:P181)</f>
        <v>315000</v>
      </c>
      <c r="R181" s="21"/>
      <c r="S181" s="21">
        <f>SUM(Q181:R181)</f>
        <v>315000</v>
      </c>
      <c r="T181" s="21">
        <v>-59100</v>
      </c>
      <c r="U181" s="21">
        <f>SUM(S181:T181)</f>
        <v>255900</v>
      </c>
      <c r="V181" s="21"/>
      <c r="W181" s="21">
        <f>SUM(U181:V181)</f>
        <v>255900</v>
      </c>
      <c r="X181" s="21"/>
      <c r="Y181" s="21">
        <f>SUM(W181:X181)</f>
        <v>255900</v>
      </c>
      <c r="Z181" s="21"/>
      <c r="AA181" s="21">
        <f>SUM(Y181:Z181)</f>
        <v>255900</v>
      </c>
      <c r="AB181" s="21">
        <v>-23900</v>
      </c>
      <c r="AC181" s="21">
        <f>SUM(AA181:AB181)</f>
        <v>232000</v>
      </c>
      <c r="AD181" s="21"/>
      <c r="AE181" s="21">
        <f>SUM(AC181:AD181)</f>
        <v>232000</v>
      </c>
      <c r="AF181" s="21"/>
      <c r="AG181" s="21">
        <f>SUM(AE181:AF181)</f>
        <v>232000</v>
      </c>
      <c r="AH181" s="21"/>
      <c r="AI181" s="21">
        <f>SUM(AG181:AH181)</f>
        <v>232000</v>
      </c>
    </row>
    <row r="182" spans="1:35" s="5" customFormat="1" ht="21" customHeight="1">
      <c r="A182" s="15"/>
      <c r="B182" s="22" t="s">
        <v>117</v>
      </c>
      <c r="C182" s="24"/>
      <c r="D182" s="11" t="s">
        <v>118</v>
      </c>
      <c r="E182" s="21">
        <f aca="true" t="shared" si="219" ref="E182:AI182">SUM(E183:E183)</f>
        <v>787540</v>
      </c>
      <c r="F182" s="21">
        <f t="shared" si="219"/>
        <v>0</v>
      </c>
      <c r="G182" s="21">
        <f t="shared" si="219"/>
        <v>787540</v>
      </c>
      <c r="H182" s="21">
        <f t="shared" si="219"/>
        <v>0</v>
      </c>
      <c r="I182" s="21">
        <f t="shared" si="219"/>
        <v>787540</v>
      </c>
      <c r="J182" s="21">
        <f t="shared" si="219"/>
        <v>59000</v>
      </c>
      <c r="K182" s="21">
        <f t="shared" si="219"/>
        <v>846540</v>
      </c>
      <c r="L182" s="21">
        <f t="shared" si="219"/>
        <v>0</v>
      </c>
      <c r="M182" s="21">
        <f t="shared" si="219"/>
        <v>846540</v>
      </c>
      <c r="N182" s="21">
        <f t="shared" si="219"/>
        <v>0</v>
      </c>
      <c r="O182" s="21">
        <f t="shared" si="219"/>
        <v>846540</v>
      </c>
      <c r="P182" s="21">
        <f t="shared" si="219"/>
        <v>0</v>
      </c>
      <c r="Q182" s="21">
        <f t="shared" si="219"/>
        <v>846540</v>
      </c>
      <c r="R182" s="21">
        <f t="shared" si="219"/>
        <v>0</v>
      </c>
      <c r="S182" s="21">
        <f t="shared" si="219"/>
        <v>846540</v>
      </c>
      <c r="T182" s="21">
        <f t="shared" si="219"/>
        <v>0</v>
      </c>
      <c r="U182" s="21">
        <f t="shared" si="219"/>
        <v>846540</v>
      </c>
      <c r="V182" s="21">
        <f t="shared" si="219"/>
        <v>0</v>
      </c>
      <c r="W182" s="21">
        <f t="shared" si="219"/>
        <v>846540</v>
      </c>
      <c r="X182" s="21">
        <f t="shared" si="219"/>
        <v>0</v>
      </c>
      <c r="Y182" s="21">
        <f t="shared" si="219"/>
        <v>846540</v>
      </c>
      <c r="Z182" s="21">
        <f t="shared" si="219"/>
        <v>0</v>
      </c>
      <c r="AA182" s="21">
        <f t="shared" si="219"/>
        <v>846540</v>
      </c>
      <c r="AB182" s="21">
        <f t="shared" si="219"/>
        <v>0</v>
      </c>
      <c r="AC182" s="21">
        <f t="shared" si="219"/>
        <v>846540</v>
      </c>
      <c r="AD182" s="21">
        <f t="shared" si="219"/>
        <v>0</v>
      </c>
      <c r="AE182" s="21">
        <f t="shared" si="219"/>
        <v>846540</v>
      </c>
      <c r="AF182" s="21">
        <f t="shared" si="219"/>
        <v>-180</v>
      </c>
      <c r="AG182" s="21">
        <f t="shared" si="219"/>
        <v>846360</v>
      </c>
      <c r="AH182" s="21">
        <f t="shared" si="219"/>
        <v>0</v>
      </c>
      <c r="AI182" s="21">
        <f t="shared" si="219"/>
        <v>846360</v>
      </c>
    </row>
    <row r="183" spans="1:35" s="5" customFormat="1" ht="21" customHeight="1">
      <c r="A183" s="15"/>
      <c r="B183" s="22"/>
      <c r="C183" s="24">
        <v>4300</v>
      </c>
      <c r="D183" s="52" t="s">
        <v>38</v>
      </c>
      <c r="E183" s="21">
        <v>787540</v>
      </c>
      <c r="F183" s="21"/>
      <c r="G183" s="21">
        <f>SUM(E183:F183)</f>
        <v>787540</v>
      </c>
      <c r="H183" s="21"/>
      <c r="I183" s="21">
        <f>SUM(G183:H183)</f>
        <v>787540</v>
      </c>
      <c r="J183" s="21">
        <v>59000</v>
      </c>
      <c r="K183" s="21">
        <f>SUM(I183:J183)</f>
        <v>846540</v>
      </c>
      <c r="L183" s="21"/>
      <c r="M183" s="21">
        <f>SUM(K183:L183)</f>
        <v>846540</v>
      </c>
      <c r="N183" s="21"/>
      <c r="O183" s="21">
        <f>SUM(M183:N183)</f>
        <v>846540</v>
      </c>
      <c r="P183" s="21"/>
      <c r="Q183" s="21">
        <f>SUM(O183:P183)</f>
        <v>846540</v>
      </c>
      <c r="R183" s="21"/>
      <c r="S183" s="21">
        <f>SUM(Q183:R183)</f>
        <v>846540</v>
      </c>
      <c r="T183" s="21"/>
      <c r="U183" s="21">
        <f>SUM(S183:T183)</f>
        <v>846540</v>
      </c>
      <c r="V183" s="21"/>
      <c r="W183" s="21">
        <f>SUM(U183:V183)</f>
        <v>846540</v>
      </c>
      <c r="X183" s="21"/>
      <c r="Y183" s="21">
        <f>SUM(W183:X183)</f>
        <v>846540</v>
      </c>
      <c r="Z183" s="21"/>
      <c r="AA183" s="21">
        <f>SUM(Y183:Z183)</f>
        <v>846540</v>
      </c>
      <c r="AB183" s="21"/>
      <c r="AC183" s="21">
        <f>SUM(AA183:AB183)</f>
        <v>846540</v>
      </c>
      <c r="AD183" s="21"/>
      <c r="AE183" s="21">
        <f>SUM(AC183:AD183)</f>
        <v>846540</v>
      </c>
      <c r="AF183" s="21">
        <v>-180</v>
      </c>
      <c r="AG183" s="21">
        <f>SUM(AE183:AF183)</f>
        <v>846360</v>
      </c>
      <c r="AH183" s="21"/>
      <c r="AI183" s="21">
        <f>SUM(AG183:AH183)</f>
        <v>846360</v>
      </c>
    </row>
    <row r="184" spans="1:35" s="5" customFormat="1" ht="21" customHeight="1">
      <c r="A184" s="15"/>
      <c r="B184" s="22" t="s">
        <v>119</v>
      </c>
      <c r="C184" s="24"/>
      <c r="D184" s="11" t="s">
        <v>120</v>
      </c>
      <c r="E184" s="21">
        <f aca="true" t="shared" si="220" ref="E184:Q184">SUM(E185:E188)</f>
        <v>284872</v>
      </c>
      <c r="F184" s="21">
        <f t="shared" si="220"/>
        <v>0</v>
      </c>
      <c r="G184" s="21">
        <f t="shared" si="220"/>
        <v>284872</v>
      </c>
      <c r="H184" s="21">
        <f t="shared" si="220"/>
        <v>0</v>
      </c>
      <c r="I184" s="21">
        <f t="shared" si="220"/>
        <v>284872</v>
      </c>
      <c r="J184" s="21">
        <f t="shared" si="220"/>
        <v>-1100</v>
      </c>
      <c r="K184" s="21">
        <f t="shared" si="220"/>
        <v>283772</v>
      </c>
      <c r="L184" s="21">
        <f t="shared" si="220"/>
        <v>0</v>
      </c>
      <c r="M184" s="21">
        <f t="shared" si="220"/>
        <v>283772</v>
      </c>
      <c r="N184" s="21">
        <f t="shared" si="220"/>
        <v>0</v>
      </c>
      <c r="O184" s="21">
        <f t="shared" si="220"/>
        <v>283772</v>
      </c>
      <c r="P184" s="21">
        <f t="shared" si="220"/>
        <v>0</v>
      </c>
      <c r="Q184" s="21">
        <f t="shared" si="220"/>
        <v>283772</v>
      </c>
      <c r="R184" s="21">
        <f aca="true" t="shared" si="221" ref="R184:W184">SUM(R185:R188)</f>
        <v>0</v>
      </c>
      <c r="S184" s="21">
        <f t="shared" si="221"/>
        <v>283772</v>
      </c>
      <c r="T184" s="21">
        <f t="shared" si="221"/>
        <v>1200</v>
      </c>
      <c r="U184" s="21">
        <f t="shared" si="221"/>
        <v>284972</v>
      </c>
      <c r="V184" s="21">
        <f t="shared" si="221"/>
        <v>0</v>
      </c>
      <c r="W184" s="21">
        <f t="shared" si="221"/>
        <v>284972</v>
      </c>
      <c r="X184" s="21">
        <f aca="true" t="shared" si="222" ref="X184:AC184">SUM(X185:X188)</f>
        <v>0</v>
      </c>
      <c r="Y184" s="21">
        <f t="shared" si="222"/>
        <v>284972</v>
      </c>
      <c r="Z184" s="21">
        <f t="shared" si="222"/>
        <v>0</v>
      </c>
      <c r="AA184" s="21">
        <f t="shared" si="222"/>
        <v>284972</v>
      </c>
      <c r="AB184" s="21">
        <f t="shared" si="222"/>
        <v>4270</v>
      </c>
      <c r="AC184" s="21">
        <f t="shared" si="222"/>
        <v>289242</v>
      </c>
      <c r="AD184" s="21">
        <f aca="true" t="shared" si="223" ref="AD184:AI184">SUM(AD185:AD188)</f>
        <v>0</v>
      </c>
      <c r="AE184" s="21">
        <f t="shared" si="223"/>
        <v>289242</v>
      </c>
      <c r="AF184" s="21">
        <f t="shared" si="223"/>
        <v>-1146</v>
      </c>
      <c r="AG184" s="21">
        <f t="shared" si="223"/>
        <v>288096</v>
      </c>
      <c r="AH184" s="21">
        <f t="shared" si="223"/>
        <v>0</v>
      </c>
      <c r="AI184" s="21">
        <f t="shared" si="223"/>
        <v>288096</v>
      </c>
    </row>
    <row r="185" spans="1:35" s="5" customFormat="1" ht="21" customHeight="1">
      <c r="A185" s="15"/>
      <c r="B185" s="22"/>
      <c r="C185" s="15">
        <v>4210</v>
      </c>
      <c r="D185" s="11" t="s">
        <v>63</v>
      </c>
      <c r="E185" s="21">
        <v>69470</v>
      </c>
      <c r="F185" s="21"/>
      <c r="G185" s="21">
        <f>SUM(E185:F185)</f>
        <v>69470</v>
      </c>
      <c r="H185" s="21"/>
      <c r="I185" s="21">
        <f>SUM(G185:H185)</f>
        <v>69470</v>
      </c>
      <c r="J185" s="21">
        <v>-1100</v>
      </c>
      <c r="K185" s="21">
        <f>SUM(I185:J185)</f>
        <v>68370</v>
      </c>
      <c r="L185" s="21"/>
      <c r="M185" s="21">
        <f>SUM(K185:L185)</f>
        <v>68370</v>
      </c>
      <c r="N185" s="21"/>
      <c r="O185" s="21">
        <f>SUM(M185:N185)</f>
        <v>68370</v>
      </c>
      <c r="P185" s="21"/>
      <c r="Q185" s="21">
        <f>SUM(O185:P185)</f>
        <v>68370</v>
      </c>
      <c r="R185" s="21">
        <v>-46</v>
      </c>
      <c r="S185" s="21">
        <f>SUM(Q185:R185)</f>
        <v>68324</v>
      </c>
      <c r="T185" s="21"/>
      <c r="U185" s="21">
        <f>SUM(S185:T185)</f>
        <v>68324</v>
      </c>
      <c r="V185" s="21"/>
      <c r="W185" s="21">
        <f>SUM(U185:V185)</f>
        <v>68324</v>
      </c>
      <c r="X185" s="21"/>
      <c r="Y185" s="21">
        <f>SUM(W185:X185)</f>
        <v>68324</v>
      </c>
      <c r="Z185" s="21"/>
      <c r="AA185" s="21">
        <f>SUM(Y185:Z185)</f>
        <v>68324</v>
      </c>
      <c r="AB185" s="21">
        <v>270</v>
      </c>
      <c r="AC185" s="21">
        <f>SUM(AA185:AB185)</f>
        <v>68594</v>
      </c>
      <c r="AD185" s="21"/>
      <c r="AE185" s="21">
        <f>SUM(AC185:AD185)</f>
        <v>68594</v>
      </c>
      <c r="AF185" s="21">
        <v>-1124</v>
      </c>
      <c r="AG185" s="21">
        <f>SUM(AE185:AF185)</f>
        <v>67470</v>
      </c>
      <c r="AH185" s="21"/>
      <c r="AI185" s="21">
        <f>SUM(AG185:AH185)</f>
        <v>67470</v>
      </c>
    </row>
    <row r="186" spans="1:35" s="5" customFormat="1" ht="21" customHeight="1">
      <c r="A186" s="15"/>
      <c r="B186" s="22"/>
      <c r="C186" s="15">
        <v>4260</v>
      </c>
      <c r="D186" s="11" t="s">
        <v>48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>
        <v>0</v>
      </c>
      <c r="R186" s="21">
        <v>46</v>
      </c>
      <c r="S186" s="21">
        <f>SUM(Q186:R186)</f>
        <v>46</v>
      </c>
      <c r="T186" s="21"/>
      <c r="U186" s="21">
        <f>SUM(S186:T186)</f>
        <v>46</v>
      </c>
      <c r="V186" s="21"/>
      <c r="W186" s="21">
        <f>SUM(U186:V186)</f>
        <v>46</v>
      </c>
      <c r="X186" s="21"/>
      <c r="Y186" s="21">
        <f>SUM(W186:X186)</f>
        <v>46</v>
      </c>
      <c r="Z186" s="21"/>
      <c r="AA186" s="21">
        <f>SUM(Y186:Z186)</f>
        <v>46</v>
      </c>
      <c r="AB186" s="21"/>
      <c r="AC186" s="21">
        <f>SUM(AA186:AB186)</f>
        <v>46</v>
      </c>
      <c r="AD186" s="21"/>
      <c r="AE186" s="21">
        <f>SUM(AC186:AD186)</f>
        <v>46</v>
      </c>
      <c r="AF186" s="21">
        <v>150</v>
      </c>
      <c r="AG186" s="21">
        <f>SUM(AE186:AF186)</f>
        <v>196</v>
      </c>
      <c r="AH186" s="21"/>
      <c r="AI186" s="21">
        <f>SUM(AG186:AH186)</f>
        <v>196</v>
      </c>
    </row>
    <row r="187" spans="1:35" s="5" customFormat="1" ht="21" customHeight="1">
      <c r="A187" s="15"/>
      <c r="B187" s="22"/>
      <c r="C187" s="15">
        <v>4270</v>
      </c>
      <c r="D187" s="11" t="s">
        <v>44</v>
      </c>
      <c r="E187" s="21">
        <v>5000</v>
      </c>
      <c r="F187" s="21"/>
      <c r="G187" s="21">
        <f>SUM(E187:F187)</f>
        <v>5000</v>
      </c>
      <c r="H187" s="21"/>
      <c r="I187" s="21">
        <f>SUM(G187:H187)</f>
        <v>5000</v>
      </c>
      <c r="J187" s="21"/>
      <c r="K187" s="21">
        <f>SUM(I187:J187)</f>
        <v>5000</v>
      </c>
      <c r="L187" s="21"/>
      <c r="M187" s="21">
        <f>SUM(K187:L187)</f>
        <v>5000</v>
      </c>
      <c r="N187" s="21"/>
      <c r="O187" s="21">
        <f>SUM(M187:N187)</f>
        <v>5000</v>
      </c>
      <c r="P187" s="21"/>
      <c r="Q187" s="21">
        <f>SUM(O187:P187)</f>
        <v>5000</v>
      </c>
      <c r="R187" s="21"/>
      <c r="S187" s="21">
        <f>SUM(Q187:R187)</f>
        <v>5000</v>
      </c>
      <c r="T187" s="21"/>
      <c r="U187" s="21">
        <f>SUM(S187:T187)</f>
        <v>5000</v>
      </c>
      <c r="V187" s="21"/>
      <c r="W187" s="21">
        <f>SUM(U187:V187)</f>
        <v>5000</v>
      </c>
      <c r="X187" s="21"/>
      <c r="Y187" s="21">
        <f>SUM(W187:X187)</f>
        <v>5000</v>
      </c>
      <c r="Z187" s="21"/>
      <c r="AA187" s="21">
        <f>SUM(Y187:Z187)</f>
        <v>5000</v>
      </c>
      <c r="AB187" s="21">
        <v>4000</v>
      </c>
      <c r="AC187" s="21">
        <f>SUM(AA187:AB187)</f>
        <v>9000</v>
      </c>
      <c r="AD187" s="21"/>
      <c r="AE187" s="21">
        <f>SUM(AC187:AD187)</f>
        <v>9000</v>
      </c>
      <c r="AF187" s="21"/>
      <c r="AG187" s="21">
        <f>SUM(AE187:AF187)</f>
        <v>9000</v>
      </c>
      <c r="AH187" s="21"/>
      <c r="AI187" s="21">
        <f>SUM(AG187:AH187)</f>
        <v>9000</v>
      </c>
    </row>
    <row r="188" spans="1:35" s="5" customFormat="1" ht="21" customHeight="1">
      <c r="A188" s="15"/>
      <c r="B188" s="22"/>
      <c r="C188" s="15">
        <v>4300</v>
      </c>
      <c r="D188" s="11" t="s">
        <v>38</v>
      </c>
      <c r="E188" s="21">
        <v>210402</v>
      </c>
      <c r="F188" s="21"/>
      <c r="G188" s="21">
        <f>SUM(E188:F188)</f>
        <v>210402</v>
      </c>
      <c r="H188" s="21"/>
      <c r="I188" s="21">
        <f>SUM(G188:H188)</f>
        <v>210402</v>
      </c>
      <c r="J188" s="21"/>
      <c r="K188" s="21">
        <f>SUM(I188:J188)</f>
        <v>210402</v>
      </c>
      <c r="L188" s="21"/>
      <c r="M188" s="21">
        <f>SUM(K188:L188)</f>
        <v>210402</v>
      </c>
      <c r="N188" s="21"/>
      <c r="O188" s="21">
        <f>SUM(M188:N188)</f>
        <v>210402</v>
      </c>
      <c r="P188" s="21"/>
      <c r="Q188" s="21">
        <f>SUM(O188:P188)</f>
        <v>210402</v>
      </c>
      <c r="R188" s="21"/>
      <c r="S188" s="21">
        <f>SUM(Q188:R188)</f>
        <v>210402</v>
      </c>
      <c r="T188" s="21">
        <v>1200</v>
      </c>
      <c r="U188" s="21">
        <f>SUM(S188:T188)</f>
        <v>211602</v>
      </c>
      <c r="V188" s="21"/>
      <c r="W188" s="21">
        <f>SUM(U188:V188)</f>
        <v>211602</v>
      </c>
      <c r="X188" s="21"/>
      <c r="Y188" s="21">
        <f>SUM(W188:X188)</f>
        <v>211602</v>
      </c>
      <c r="Z188" s="21"/>
      <c r="AA188" s="21">
        <f>SUM(Y188:Z188)</f>
        <v>211602</v>
      </c>
      <c r="AB188" s="21"/>
      <c r="AC188" s="21">
        <f>SUM(AA188:AB188)</f>
        <v>211602</v>
      </c>
      <c r="AD188" s="21"/>
      <c r="AE188" s="21">
        <f>SUM(AC188:AD188)</f>
        <v>211602</v>
      </c>
      <c r="AF188" s="21">
        <v>-172</v>
      </c>
      <c r="AG188" s="21">
        <f>SUM(AE188:AF188)</f>
        <v>211430</v>
      </c>
      <c r="AH188" s="21"/>
      <c r="AI188" s="21">
        <f>SUM(AG188:AH188)</f>
        <v>211430</v>
      </c>
    </row>
    <row r="189" spans="1:35" s="5" customFormat="1" ht="22.5">
      <c r="A189" s="15"/>
      <c r="B189" s="22">
        <v>90005</v>
      </c>
      <c r="C189" s="15"/>
      <c r="D189" s="11" t="s">
        <v>155</v>
      </c>
      <c r="E189" s="21"/>
      <c r="F189" s="21"/>
      <c r="G189" s="21"/>
      <c r="H189" s="21"/>
      <c r="I189" s="21">
        <f aca="true" t="shared" si="224" ref="I189:O189">SUM(I190)</f>
        <v>0</v>
      </c>
      <c r="J189" s="21">
        <f t="shared" si="224"/>
        <v>3000</v>
      </c>
      <c r="K189" s="21">
        <f t="shared" si="224"/>
        <v>3000</v>
      </c>
      <c r="L189" s="21">
        <f t="shared" si="224"/>
        <v>0</v>
      </c>
      <c r="M189" s="21">
        <f t="shared" si="224"/>
        <v>3000</v>
      </c>
      <c r="N189" s="21">
        <f t="shared" si="224"/>
        <v>0</v>
      </c>
      <c r="O189" s="21">
        <f t="shared" si="224"/>
        <v>3000</v>
      </c>
      <c r="P189" s="21">
        <f aca="true" t="shared" si="225" ref="P189:U189">SUM(P190)</f>
        <v>0</v>
      </c>
      <c r="Q189" s="21">
        <f t="shared" si="225"/>
        <v>3000</v>
      </c>
      <c r="R189" s="21">
        <f t="shared" si="225"/>
        <v>0</v>
      </c>
      <c r="S189" s="21">
        <f t="shared" si="225"/>
        <v>3000</v>
      </c>
      <c r="T189" s="21">
        <f t="shared" si="225"/>
        <v>0</v>
      </c>
      <c r="U189" s="21">
        <f t="shared" si="225"/>
        <v>3000</v>
      </c>
      <c r="V189" s="21">
        <f aca="true" t="shared" si="226" ref="V189:AA189">SUM(V190)</f>
        <v>0</v>
      </c>
      <c r="W189" s="21">
        <f t="shared" si="226"/>
        <v>3000</v>
      </c>
      <c r="X189" s="21">
        <f t="shared" si="226"/>
        <v>0</v>
      </c>
      <c r="Y189" s="21">
        <f t="shared" si="226"/>
        <v>3000</v>
      </c>
      <c r="Z189" s="21">
        <f t="shared" si="226"/>
        <v>0</v>
      </c>
      <c r="AA189" s="21">
        <f t="shared" si="226"/>
        <v>3000</v>
      </c>
      <c r="AB189" s="21">
        <f aca="true" t="shared" si="227" ref="AB189:AI189">SUM(AB190)</f>
        <v>0</v>
      </c>
      <c r="AC189" s="21">
        <f t="shared" si="227"/>
        <v>3000</v>
      </c>
      <c r="AD189" s="21">
        <f t="shared" si="227"/>
        <v>0</v>
      </c>
      <c r="AE189" s="21">
        <f t="shared" si="227"/>
        <v>3000</v>
      </c>
      <c r="AF189" s="21">
        <f t="shared" si="227"/>
        <v>0</v>
      </c>
      <c r="AG189" s="21">
        <f t="shared" si="227"/>
        <v>3000</v>
      </c>
      <c r="AH189" s="21">
        <f t="shared" si="227"/>
        <v>0</v>
      </c>
      <c r="AI189" s="21">
        <f t="shared" si="227"/>
        <v>3000</v>
      </c>
    </row>
    <row r="190" spans="1:35" s="5" customFormat="1" ht="22.5">
      <c r="A190" s="15"/>
      <c r="B190" s="22"/>
      <c r="C190" s="15">
        <v>4520</v>
      </c>
      <c r="D190" s="11" t="s">
        <v>156</v>
      </c>
      <c r="E190" s="21"/>
      <c r="F190" s="21"/>
      <c r="G190" s="21"/>
      <c r="H190" s="21"/>
      <c r="I190" s="21">
        <v>0</v>
      </c>
      <c r="J190" s="21">
        <v>3000</v>
      </c>
      <c r="K190" s="21">
        <f>SUM(I190:J190)</f>
        <v>3000</v>
      </c>
      <c r="L190" s="21"/>
      <c r="M190" s="21">
        <f>SUM(K190:L190)</f>
        <v>3000</v>
      </c>
      <c r="N190" s="21"/>
      <c r="O190" s="21">
        <f>SUM(M190:N190)</f>
        <v>3000</v>
      </c>
      <c r="P190" s="21"/>
      <c r="Q190" s="21">
        <f>SUM(O190:P190)</f>
        <v>3000</v>
      </c>
      <c r="R190" s="21"/>
      <c r="S190" s="21">
        <f>SUM(Q190:R190)</f>
        <v>3000</v>
      </c>
      <c r="T190" s="21"/>
      <c r="U190" s="21">
        <f>SUM(S190:T190)</f>
        <v>3000</v>
      </c>
      <c r="V190" s="21"/>
      <c r="W190" s="21">
        <f>SUM(U190:V190)</f>
        <v>3000</v>
      </c>
      <c r="X190" s="21"/>
      <c r="Y190" s="21">
        <f>SUM(W190:X190)</f>
        <v>3000</v>
      </c>
      <c r="Z190" s="21"/>
      <c r="AA190" s="21">
        <f>SUM(Y190:Z190)</f>
        <v>3000</v>
      </c>
      <c r="AB190" s="21"/>
      <c r="AC190" s="21">
        <f>SUM(AA190:AB190)</f>
        <v>3000</v>
      </c>
      <c r="AD190" s="21"/>
      <c r="AE190" s="21">
        <f>SUM(AC190:AD190)</f>
        <v>3000</v>
      </c>
      <c r="AF190" s="21"/>
      <c r="AG190" s="21">
        <f>SUM(AE190:AF190)</f>
        <v>3000</v>
      </c>
      <c r="AH190" s="21"/>
      <c r="AI190" s="21">
        <f>SUM(AG190:AH190)</f>
        <v>3000</v>
      </c>
    </row>
    <row r="191" spans="1:35" s="5" customFormat="1" ht="21" customHeight="1">
      <c r="A191" s="15"/>
      <c r="B191" s="22" t="s">
        <v>121</v>
      </c>
      <c r="C191" s="24"/>
      <c r="D191" s="11" t="s">
        <v>122</v>
      </c>
      <c r="E191" s="21">
        <f aca="true" t="shared" si="228" ref="E191:AI191">SUM(E192)</f>
        <v>134000</v>
      </c>
      <c r="F191" s="21">
        <f t="shared" si="228"/>
        <v>0</v>
      </c>
      <c r="G191" s="21">
        <f t="shared" si="228"/>
        <v>134000</v>
      </c>
      <c r="H191" s="21">
        <f t="shared" si="228"/>
        <v>0</v>
      </c>
      <c r="I191" s="21">
        <f t="shared" si="228"/>
        <v>134000</v>
      </c>
      <c r="J191" s="21">
        <f t="shared" si="228"/>
        <v>0</v>
      </c>
      <c r="K191" s="21">
        <f t="shared" si="228"/>
        <v>134000</v>
      </c>
      <c r="L191" s="21">
        <f t="shared" si="228"/>
        <v>0</v>
      </c>
      <c r="M191" s="21">
        <f t="shared" si="228"/>
        <v>134000</v>
      </c>
      <c r="N191" s="21">
        <f t="shared" si="228"/>
        <v>0</v>
      </c>
      <c r="O191" s="21">
        <f t="shared" si="228"/>
        <v>134000</v>
      </c>
      <c r="P191" s="21">
        <f t="shared" si="228"/>
        <v>0</v>
      </c>
      <c r="Q191" s="21">
        <f t="shared" si="228"/>
        <v>134000</v>
      </c>
      <c r="R191" s="21">
        <f t="shared" si="228"/>
        <v>0</v>
      </c>
      <c r="S191" s="21">
        <f t="shared" si="228"/>
        <v>134000</v>
      </c>
      <c r="T191" s="21">
        <f t="shared" si="228"/>
        <v>36300</v>
      </c>
      <c r="U191" s="21">
        <f t="shared" si="228"/>
        <v>170300</v>
      </c>
      <c r="V191" s="21">
        <f t="shared" si="228"/>
        <v>0</v>
      </c>
      <c r="W191" s="21">
        <f t="shared" si="228"/>
        <v>170300</v>
      </c>
      <c r="X191" s="21">
        <f t="shared" si="228"/>
        <v>0</v>
      </c>
      <c r="Y191" s="21">
        <f t="shared" si="228"/>
        <v>170300</v>
      </c>
      <c r="Z191" s="21">
        <f t="shared" si="228"/>
        <v>0</v>
      </c>
      <c r="AA191" s="21">
        <f t="shared" si="228"/>
        <v>170300</v>
      </c>
      <c r="AB191" s="21">
        <f t="shared" si="228"/>
        <v>0</v>
      </c>
      <c r="AC191" s="21">
        <f t="shared" si="228"/>
        <v>170300</v>
      </c>
      <c r="AD191" s="21">
        <f t="shared" si="228"/>
        <v>0</v>
      </c>
      <c r="AE191" s="21">
        <f t="shared" si="228"/>
        <v>170300</v>
      </c>
      <c r="AF191" s="21">
        <f t="shared" si="228"/>
        <v>0</v>
      </c>
      <c r="AG191" s="21">
        <f t="shared" si="228"/>
        <v>170300</v>
      </c>
      <c r="AH191" s="21">
        <f t="shared" si="228"/>
        <v>0</v>
      </c>
      <c r="AI191" s="21">
        <f t="shared" si="228"/>
        <v>170300</v>
      </c>
    </row>
    <row r="192" spans="1:35" s="5" customFormat="1" ht="21" customHeight="1">
      <c r="A192" s="15"/>
      <c r="B192" s="22"/>
      <c r="C192" s="24">
        <v>4300</v>
      </c>
      <c r="D192" s="52" t="s">
        <v>38</v>
      </c>
      <c r="E192" s="21">
        <v>134000</v>
      </c>
      <c r="F192" s="21"/>
      <c r="G192" s="21">
        <f>SUM(E192:F192)</f>
        <v>134000</v>
      </c>
      <c r="H192" s="21"/>
      <c r="I192" s="21">
        <f>SUM(G192:H192)</f>
        <v>134000</v>
      </c>
      <c r="J192" s="21"/>
      <c r="K192" s="21">
        <f>SUM(I192:J192)</f>
        <v>134000</v>
      </c>
      <c r="L192" s="21"/>
      <c r="M192" s="21">
        <f>SUM(K192:L192)</f>
        <v>134000</v>
      </c>
      <c r="N192" s="21"/>
      <c r="O192" s="21">
        <f>SUM(M192:N192)</f>
        <v>134000</v>
      </c>
      <c r="P192" s="21"/>
      <c r="Q192" s="21">
        <f>SUM(O192:P192)</f>
        <v>134000</v>
      </c>
      <c r="R192" s="21"/>
      <c r="S192" s="21">
        <f>SUM(Q192:R192)</f>
        <v>134000</v>
      </c>
      <c r="T192" s="21">
        <v>36300</v>
      </c>
      <c r="U192" s="21">
        <f>SUM(S192:T192)</f>
        <v>170300</v>
      </c>
      <c r="V192" s="21"/>
      <c r="W192" s="21">
        <f>SUM(U192:V192)</f>
        <v>170300</v>
      </c>
      <c r="X192" s="21"/>
      <c r="Y192" s="21">
        <f>SUM(W192:X192)</f>
        <v>170300</v>
      </c>
      <c r="Z192" s="21"/>
      <c r="AA192" s="21">
        <f>SUM(Y192:Z192)</f>
        <v>170300</v>
      </c>
      <c r="AB192" s="21"/>
      <c r="AC192" s="21">
        <f>SUM(AA192:AB192)</f>
        <v>170300</v>
      </c>
      <c r="AD192" s="21"/>
      <c r="AE192" s="21">
        <f>SUM(AC192:AD192)</f>
        <v>170300</v>
      </c>
      <c r="AF192" s="21"/>
      <c r="AG192" s="21">
        <f>SUM(AE192:AF192)</f>
        <v>170300</v>
      </c>
      <c r="AH192" s="21"/>
      <c r="AI192" s="21">
        <f>SUM(AG192:AH192)</f>
        <v>170300</v>
      </c>
    </row>
    <row r="193" spans="1:35" s="5" customFormat="1" ht="21" customHeight="1">
      <c r="A193" s="15"/>
      <c r="B193" s="22" t="s">
        <v>123</v>
      </c>
      <c r="C193" s="24"/>
      <c r="D193" s="11" t="s">
        <v>124</v>
      </c>
      <c r="E193" s="21">
        <f aca="true" t="shared" si="229" ref="E193:Q193">SUM(E194:E197)</f>
        <v>1015000</v>
      </c>
      <c r="F193" s="21">
        <f t="shared" si="229"/>
        <v>0</v>
      </c>
      <c r="G193" s="21">
        <f t="shared" si="229"/>
        <v>1015000</v>
      </c>
      <c r="H193" s="21">
        <f t="shared" si="229"/>
        <v>0</v>
      </c>
      <c r="I193" s="21">
        <f t="shared" si="229"/>
        <v>1015000</v>
      </c>
      <c r="J193" s="21">
        <f t="shared" si="229"/>
        <v>3050</v>
      </c>
      <c r="K193" s="21">
        <f t="shared" si="229"/>
        <v>1018050</v>
      </c>
      <c r="L193" s="21">
        <f t="shared" si="229"/>
        <v>0</v>
      </c>
      <c r="M193" s="21">
        <f t="shared" si="229"/>
        <v>1018050</v>
      </c>
      <c r="N193" s="21">
        <f t="shared" si="229"/>
        <v>0</v>
      </c>
      <c r="O193" s="21">
        <f t="shared" si="229"/>
        <v>1018050</v>
      </c>
      <c r="P193" s="21">
        <f t="shared" si="229"/>
        <v>0</v>
      </c>
      <c r="Q193" s="21">
        <f t="shared" si="229"/>
        <v>1018050</v>
      </c>
      <c r="R193" s="21">
        <f aca="true" t="shared" si="230" ref="R193:W193">SUM(R194:R197)</f>
        <v>0</v>
      </c>
      <c r="S193" s="21">
        <f t="shared" si="230"/>
        <v>1018050</v>
      </c>
      <c r="T193" s="21">
        <f t="shared" si="230"/>
        <v>0</v>
      </c>
      <c r="U193" s="21">
        <f t="shared" si="230"/>
        <v>1018050</v>
      </c>
      <c r="V193" s="21">
        <f t="shared" si="230"/>
        <v>0</v>
      </c>
      <c r="W193" s="21">
        <f t="shared" si="230"/>
        <v>1018050</v>
      </c>
      <c r="X193" s="21">
        <f aca="true" t="shared" si="231" ref="X193:AC193">SUM(X194:X197)</f>
        <v>0</v>
      </c>
      <c r="Y193" s="21">
        <f t="shared" si="231"/>
        <v>1018050</v>
      </c>
      <c r="Z193" s="21">
        <f t="shared" si="231"/>
        <v>0</v>
      </c>
      <c r="AA193" s="21">
        <f t="shared" si="231"/>
        <v>1018050</v>
      </c>
      <c r="AB193" s="21">
        <f t="shared" si="231"/>
        <v>150000</v>
      </c>
      <c r="AC193" s="21">
        <f t="shared" si="231"/>
        <v>1168050</v>
      </c>
      <c r="AD193" s="21">
        <f aca="true" t="shared" si="232" ref="AD193:AI193">SUM(AD194:AD197)</f>
        <v>0</v>
      </c>
      <c r="AE193" s="21">
        <f t="shared" si="232"/>
        <v>1168050</v>
      </c>
      <c r="AF193" s="21">
        <f t="shared" si="232"/>
        <v>0</v>
      </c>
      <c r="AG193" s="21">
        <f t="shared" si="232"/>
        <v>1168050</v>
      </c>
      <c r="AH193" s="21">
        <f t="shared" si="232"/>
        <v>0</v>
      </c>
      <c r="AI193" s="21">
        <f t="shared" si="232"/>
        <v>1168050</v>
      </c>
    </row>
    <row r="194" spans="1:35" s="5" customFormat="1" ht="21" customHeight="1">
      <c r="A194" s="15"/>
      <c r="B194" s="39"/>
      <c r="C194" s="15">
        <v>4260</v>
      </c>
      <c r="D194" s="11" t="s">
        <v>48</v>
      </c>
      <c r="E194" s="21">
        <v>700000</v>
      </c>
      <c r="F194" s="21"/>
      <c r="G194" s="21">
        <f>SUM(E194:F194)</f>
        <v>700000</v>
      </c>
      <c r="H194" s="21"/>
      <c r="I194" s="21">
        <f>SUM(G194:H194)</f>
        <v>700000</v>
      </c>
      <c r="J194" s="21"/>
      <c r="K194" s="21">
        <f>SUM(I194:J194)</f>
        <v>700000</v>
      </c>
      <c r="L194" s="21"/>
      <c r="M194" s="21">
        <f>SUM(K194:L194)</f>
        <v>700000</v>
      </c>
      <c r="N194" s="21"/>
      <c r="O194" s="21">
        <f>SUM(M194:N194)</f>
        <v>700000</v>
      </c>
      <c r="P194" s="21"/>
      <c r="Q194" s="21">
        <f>SUM(O194:P194)</f>
        <v>700000</v>
      </c>
      <c r="R194" s="21"/>
      <c r="S194" s="21">
        <f>SUM(Q194:R194)</f>
        <v>700000</v>
      </c>
      <c r="T194" s="21"/>
      <c r="U194" s="21">
        <f>SUM(S194:T194)</f>
        <v>700000</v>
      </c>
      <c r="V194" s="21"/>
      <c r="W194" s="21">
        <f>SUM(U194:V194)</f>
        <v>700000</v>
      </c>
      <c r="X194" s="21"/>
      <c r="Y194" s="21">
        <f>SUM(W194:X194)</f>
        <v>700000</v>
      </c>
      <c r="Z194" s="21"/>
      <c r="AA194" s="21">
        <f>SUM(Y194:Z194)</f>
        <v>700000</v>
      </c>
      <c r="AB194" s="21">
        <v>120000</v>
      </c>
      <c r="AC194" s="21">
        <f>SUM(AA194:AB194)</f>
        <v>820000</v>
      </c>
      <c r="AD194" s="21"/>
      <c r="AE194" s="21">
        <f>SUM(AC194:AD194)</f>
        <v>820000</v>
      </c>
      <c r="AF194" s="21"/>
      <c r="AG194" s="21">
        <f>SUM(AE194:AF194)</f>
        <v>820000</v>
      </c>
      <c r="AH194" s="21">
        <v>-7000</v>
      </c>
      <c r="AI194" s="21">
        <f>SUM(AG194:AH194)</f>
        <v>813000</v>
      </c>
    </row>
    <row r="195" spans="1:35" s="5" customFormat="1" ht="21" customHeight="1">
      <c r="A195" s="15"/>
      <c r="B195" s="39"/>
      <c r="C195" s="15">
        <v>4270</v>
      </c>
      <c r="D195" s="11" t="s">
        <v>44</v>
      </c>
      <c r="E195" s="21">
        <v>250000</v>
      </c>
      <c r="F195" s="21"/>
      <c r="G195" s="21">
        <f>SUM(E195:F195)</f>
        <v>250000</v>
      </c>
      <c r="H195" s="21"/>
      <c r="I195" s="21">
        <f>SUM(G195:H195)</f>
        <v>250000</v>
      </c>
      <c r="J195" s="21"/>
      <c r="K195" s="21">
        <f>SUM(I195:J195)</f>
        <v>250000</v>
      </c>
      <c r="L195" s="21"/>
      <c r="M195" s="21">
        <f>SUM(K195:L195)</f>
        <v>250000</v>
      </c>
      <c r="N195" s="21"/>
      <c r="O195" s="21">
        <f>SUM(M195:N195)</f>
        <v>250000</v>
      </c>
      <c r="P195" s="21"/>
      <c r="Q195" s="21">
        <f>SUM(O195:P195)</f>
        <v>250000</v>
      </c>
      <c r="R195" s="21"/>
      <c r="S195" s="21">
        <f>SUM(Q195:R195)</f>
        <v>250000</v>
      </c>
      <c r="T195" s="21"/>
      <c r="U195" s="21">
        <f>SUM(S195:T195)</f>
        <v>250000</v>
      </c>
      <c r="V195" s="21"/>
      <c r="W195" s="21">
        <f>SUM(U195:V195)</f>
        <v>250000</v>
      </c>
      <c r="X195" s="21"/>
      <c r="Y195" s="21">
        <f>SUM(W195:X195)</f>
        <v>250000</v>
      </c>
      <c r="Z195" s="21"/>
      <c r="AA195" s="21">
        <f>SUM(Y195:Z195)</f>
        <v>250000</v>
      </c>
      <c r="AB195" s="21">
        <v>30000</v>
      </c>
      <c r="AC195" s="21">
        <f>SUM(AA195:AB195)</f>
        <v>280000</v>
      </c>
      <c r="AD195" s="21"/>
      <c r="AE195" s="21">
        <f>SUM(AC195:AD195)</f>
        <v>280000</v>
      </c>
      <c r="AF195" s="21"/>
      <c r="AG195" s="21">
        <f>SUM(AE195:AF195)</f>
        <v>280000</v>
      </c>
      <c r="AH195" s="21"/>
      <c r="AI195" s="21">
        <f>SUM(AG195:AH195)</f>
        <v>280000</v>
      </c>
    </row>
    <row r="196" spans="1:35" s="5" customFormat="1" ht="21" customHeight="1">
      <c r="A196" s="15"/>
      <c r="B196" s="39"/>
      <c r="C196" s="15">
        <v>4300</v>
      </c>
      <c r="D196" s="11" t="s">
        <v>38</v>
      </c>
      <c r="E196" s="21">
        <v>50000</v>
      </c>
      <c r="F196" s="21"/>
      <c r="G196" s="21">
        <f>SUM(E196:F196)</f>
        <v>50000</v>
      </c>
      <c r="H196" s="21"/>
      <c r="I196" s="21">
        <f>SUM(G196:H196)</f>
        <v>50000</v>
      </c>
      <c r="J196" s="21">
        <v>3050</v>
      </c>
      <c r="K196" s="21">
        <f>SUM(I196:J196)</f>
        <v>53050</v>
      </c>
      <c r="L196" s="21"/>
      <c r="M196" s="21">
        <f>SUM(K196:L196)</f>
        <v>53050</v>
      </c>
      <c r="N196" s="21"/>
      <c r="O196" s="21">
        <f>SUM(M196:N196)</f>
        <v>53050</v>
      </c>
      <c r="P196" s="21"/>
      <c r="Q196" s="21">
        <f>SUM(O196:P196)</f>
        <v>53050</v>
      </c>
      <c r="R196" s="21"/>
      <c r="S196" s="21">
        <f>SUM(Q196:R196)</f>
        <v>53050</v>
      </c>
      <c r="T196" s="21"/>
      <c r="U196" s="21">
        <f>SUM(S196:T196)</f>
        <v>53050</v>
      </c>
      <c r="V196" s="21"/>
      <c r="W196" s="21">
        <f>SUM(U196:V196)</f>
        <v>53050</v>
      </c>
      <c r="X196" s="21"/>
      <c r="Y196" s="21">
        <f>SUM(W196:X196)</f>
        <v>53050</v>
      </c>
      <c r="Z196" s="21"/>
      <c r="AA196" s="21">
        <f>SUM(Y196:Z196)</f>
        <v>53050</v>
      </c>
      <c r="AB196" s="21"/>
      <c r="AC196" s="21">
        <f>SUM(AA196:AB196)</f>
        <v>53050</v>
      </c>
      <c r="AD196" s="21"/>
      <c r="AE196" s="21">
        <f>SUM(AC196:AD196)</f>
        <v>53050</v>
      </c>
      <c r="AF196" s="21"/>
      <c r="AG196" s="21">
        <f>SUM(AE196:AF196)</f>
        <v>53050</v>
      </c>
      <c r="AH196" s="21">
        <v>7000</v>
      </c>
      <c r="AI196" s="21">
        <f>SUM(AG196:AH196)</f>
        <v>60050</v>
      </c>
    </row>
    <row r="197" spans="1:35" s="5" customFormat="1" ht="22.5">
      <c r="A197" s="15"/>
      <c r="B197" s="39"/>
      <c r="C197" s="15">
        <v>6050</v>
      </c>
      <c r="D197" s="11" t="s">
        <v>45</v>
      </c>
      <c r="E197" s="21">
        <v>15000</v>
      </c>
      <c r="F197" s="21"/>
      <c r="G197" s="21">
        <f>SUM(E197:F197)</f>
        <v>15000</v>
      </c>
      <c r="H197" s="21"/>
      <c r="I197" s="21">
        <f>SUM(G197:H197)</f>
        <v>15000</v>
      </c>
      <c r="J197" s="21"/>
      <c r="K197" s="21">
        <f>SUM(I197:J197)</f>
        <v>15000</v>
      </c>
      <c r="L197" s="21"/>
      <c r="M197" s="21">
        <f>SUM(K197:L197)</f>
        <v>15000</v>
      </c>
      <c r="N197" s="21"/>
      <c r="O197" s="21">
        <f>SUM(M197:N197)</f>
        <v>15000</v>
      </c>
      <c r="P197" s="21"/>
      <c r="Q197" s="21">
        <f>SUM(O197:P197)</f>
        <v>15000</v>
      </c>
      <c r="R197" s="21"/>
      <c r="S197" s="21">
        <f>SUM(Q197:R197)</f>
        <v>15000</v>
      </c>
      <c r="T197" s="21"/>
      <c r="U197" s="21">
        <f>SUM(S197:T197)</f>
        <v>15000</v>
      </c>
      <c r="V197" s="21"/>
      <c r="W197" s="21">
        <f>SUM(U197:V197)</f>
        <v>15000</v>
      </c>
      <c r="X197" s="21"/>
      <c r="Y197" s="21">
        <f>SUM(W197:X197)</f>
        <v>15000</v>
      </c>
      <c r="Z197" s="21"/>
      <c r="AA197" s="21">
        <f>SUM(Y197:Z197)</f>
        <v>15000</v>
      </c>
      <c r="AB197" s="21"/>
      <c r="AC197" s="21">
        <f>SUM(AA197:AB197)</f>
        <v>15000</v>
      </c>
      <c r="AD197" s="21"/>
      <c r="AE197" s="21">
        <f>SUM(AC197:AD197)</f>
        <v>15000</v>
      </c>
      <c r="AF197" s="21"/>
      <c r="AG197" s="21">
        <f>SUM(AE197:AF197)</f>
        <v>15000</v>
      </c>
      <c r="AH197" s="21"/>
      <c r="AI197" s="21">
        <f>SUM(AG197:AH197)</f>
        <v>15000</v>
      </c>
    </row>
    <row r="198" spans="1:35" s="5" customFormat="1" ht="33.75">
      <c r="A198" s="15"/>
      <c r="B198" s="39">
        <v>90019</v>
      </c>
      <c r="C198" s="15"/>
      <c r="D198" s="11" t="s">
        <v>157</v>
      </c>
      <c r="E198" s="21"/>
      <c r="F198" s="21"/>
      <c r="G198" s="21"/>
      <c r="H198" s="21"/>
      <c r="I198" s="21">
        <f aca="true" t="shared" si="233" ref="I198:O198">SUM(I199:I200)</f>
        <v>0</v>
      </c>
      <c r="J198" s="21">
        <f t="shared" si="233"/>
        <v>322117</v>
      </c>
      <c r="K198" s="21">
        <f t="shared" si="233"/>
        <v>322117</v>
      </c>
      <c r="L198" s="21">
        <f t="shared" si="233"/>
        <v>0</v>
      </c>
      <c r="M198" s="21">
        <f t="shared" si="233"/>
        <v>322117</v>
      </c>
      <c r="N198" s="21">
        <f t="shared" si="233"/>
        <v>0</v>
      </c>
      <c r="O198" s="21">
        <f t="shared" si="233"/>
        <v>322117</v>
      </c>
      <c r="P198" s="21">
        <f aca="true" t="shared" si="234" ref="P198:U198">SUM(P199:P200)</f>
        <v>0</v>
      </c>
      <c r="Q198" s="21">
        <f t="shared" si="234"/>
        <v>322117</v>
      </c>
      <c r="R198" s="21">
        <f t="shared" si="234"/>
        <v>0</v>
      </c>
      <c r="S198" s="21">
        <f t="shared" si="234"/>
        <v>322117</v>
      </c>
      <c r="T198" s="21">
        <f t="shared" si="234"/>
        <v>0</v>
      </c>
      <c r="U198" s="21">
        <f t="shared" si="234"/>
        <v>322117</v>
      </c>
      <c r="V198" s="21">
        <f>SUM(V199:V200)</f>
        <v>0</v>
      </c>
      <c r="W198" s="21">
        <f>SUM(W199:W200)</f>
        <v>322117</v>
      </c>
      <c r="X198" s="21">
        <f>SUM(X199:X200)</f>
        <v>0</v>
      </c>
      <c r="Y198" s="21">
        <f>SUM(Y199:Y200)</f>
        <v>322117</v>
      </c>
      <c r="Z198" s="21">
        <f>SUM(Z199:Z200)</f>
        <v>0</v>
      </c>
      <c r="AA198" s="21">
        <f aca="true" t="shared" si="235" ref="AA198:AG198">SUM(AA199:AA201)</f>
        <v>322117</v>
      </c>
      <c r="AB198" s="21">
        <f t="shared" si="235"/>
        <v>20000</v>
      </c>
      <c r="AC198" s="21">
        <f t="shared" si="235"/>
        <v>342117</v>
      </c>
      <c r="AD198" s="21">
        <f t="shared" si="235"/>
        <v>76000</v>
      </c>
      <c r="AE198" s="21">
        <f t="shared" si="235"/>
        <v>418117</v>
      </c>
      <c r="AF198" s="21">
        <f t="shared" si="235"/>
        <v>0</v>
      </c>
      <c r="AG198" s="21">
        <f t="shared" si="235"/>
        <v>418117</v>
      </c>
      <c r="AH198" s="21">
        <f>SUM(AH199:AH201)</f>
        <v>0</v>
      </c>
      <c r="AI198" s="21">
        <f>SUM(AI199:AI201)</f>
        <v>418117</v>
      </c>
    </row>
    <row r="199" spans="1:35" s="5" customFormat="1" ht="23.25" customHeight="1">
      <c r="A199" s="15"/>
      <c r="B199" s="39"/>
      <c r="C199" s="15">
        <v>4210</v>
      </c>
      <c r="D199" s="11" t="s">
        <v>63</v>
      </c>
      <c r="E199" s="21"/>
      <c r="F199" s="21"/>
      <c r="G199" s="21"/>
      <c r="H199" s="21"/>
      <c r="I199" s="21">
        <v>0</v>
      </c>
      <c r="J199" s="21">
        <v>85517</v>
      </c>
      <c r="K199" s="21">
        <f>SUM(I199:J199)</f>
        <v>85517</v>
      </c>
      <c r="L199" s="21"/>
      <c r="M199" s="21">
        <f>SUM(K199:L199)</f>
        <v>85517</v>
      </c>
      <c r="N199" s="21"/>
      <c r="O199" s="21">
        <f>SUM(M199:N199)</f>
        <v>85517</v>
      </c>
      <c r="P199" s="21"/>
      <c r="Q199" s="21">
        <f>SUM(O199:P199)</f>
        <v>85517</v>
      </c>
      <c r="R199" s="21"/>
      <c r="S199" s="21">
        <f>SUM(Q199:R199)</f>
        <v>85517</v>
      </c>
      <c r="T199" s="21"/>
      <c r="U199" s="21">
        <f>SUM(S199:T199)</f>
        <v>85517</v>
      </c>
      <c r="V199" s="21"/>
      <c r="W199" s="21">
        <f>SUM(U199:V199)</f>
        <v>85517</v>
      </c>
      <c r="X199" s="21"/>
      <c r="Y199" s="21">
        <f>SUM(W199:X199)</f>
        <v>85517</v>
      </c>
      <c r="Z199" s="21"/>
      <c r="AA199" s="21">
        <f>SUM(Y199:Z199)</f>
        <v>85517</v>
      </c>
      <c r="AB199" s="21"/>
      <c r="AC199" s="21">
        <f>SUM(AA199:AB199)</f>
        <v>85517</v>
      </c>
      <c r="AD199" s="21"/>
      <c r="AE199" s="21">
        <f>SUM(AC199:AD199)</f>
        <v>85517</v>
      </c>
      <c r="AF199" s="21"/>
      <c r="AG199" s="21">
        <f>SUM(AE199:AF199)</f>
        <v>85517</v>
      </c>
      <c r="AH199" s="21"/>
      <c r="AI199" s="21">
        <f>SUM(AG199:AH199)</f>
        <v>85517</v>
      </c>
    </row>
    <row r="200" spans="1:35" s="5" customFormat="1" ht="21" customHeight="1">
      <c r="A200" s="15"/>
      <c r="B200" s="39"/>
      <c r="C200" s="15">
        <v>4300</v>
      </c>
      <c r="D200" s="52" t="s">
        <v>38</v>
      </c>
      <c r="E200" s="21"/>
      <c r="F200" s="21"/>
      <c r="G200" s="21"/>
      <c r="H200" s="21"/>
      <c r="I200" s="21">
        <v>0</v>
      </c>
      <c r="J200" s="21">
        <v>236600</v>
      </c>
      <c r="K200" s="21">
        <f>SUM(I200:J200)</f>
        <v>236600</v>
      </c>
      <c r="L200" s="21"/>
      <c r="M200" s="21">
        <f>SUM(K200:L200)</f>
        <v>236600</v>
      </c>
      <c r="N200" s="21"/>
      <c r="O200" s="21">
        <f>SUM(M200:N200)</f>
        <v>236600</v>
      </c>
      <c r="P200" s="21"/>
      <c r="Q200" s="21">
        <f>SUM(O200:P200)</f>
        <v>236600</v>
      </c>
      <c r="R200" s="21"/>
      <c r="S200" s="21">
        <f>SUM(Q200:R200)</f>
        <v>236600</v>
      </c>
      <c r="T200" s="21"/>
      <c r="U200" s="21">
        <f>SUM(S200:T200)</f>
        <v>236600</v>
      </c>
      <c r="V200" s="21"/>
      <c r="W200" s="21">
        <f>SUM(U200:V200)</f>
        <v>236600</v>
      </c>
      <c r="X200" s="21"/>
      <c r="Y200" s="21">
        <f>SUM(W200:X200)</f>
        <v>236600</v>
      </c>
      <c r="Z200" s="21"/>
      <c r="AA200" s="21">
        <f>SUM(Y200:Z200)</f>
        <v>236600</v>
      </c>
      <c r="AB200" s="21"/>
      <c r="AC200" s="21">
        <f>SUM(AA200:AB200)</f>
        <v>236600</v>
      </c>
      <c r="AD200" s="21">
        <v>76000</v>
      </c>
      <c r="AE200" s="21">
        <f>SUM(AC200:AD200)</f>
        <v>312600</v>
      </c>
      <c r="AF200" s="21"/>
      <c r="AG200" s="21">
        <f>SUM(AE200:AF200)</f>
        <v>312600</v>
      </c>
      <c r="AH200" s="21"/>
      <c r="AI200" s="21">
        <f>SUM(AG200:AH200)</f>
        <v>312600</v>
      </c>
    </row>
    <row r="201" spans="1:35" s="5" customFormat="1" ht="22.5">
      <c r="A201" s="15"/>
      <c r="B201" s="39"/>
      <c r="C201" s="15">
        <v>4390</v>
      </c>
      <c r="D201" s="11" t="s">
        <v>87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>
        <v>0</v>
      </c>
      <c r="AB201" s="21">
        <v>20000</v>
      </c>
      <c r="AC201" s="21">
        <f>SUM(AA201:AB201)</f>
        <v>20000</v>
      </c>
      <c r="AD201" s="21"/>
      <c r="AE201" s="21">
        <f>SUM(AC201:AD201)</f>
        <v>20000</v>
      </c>
      <c r="AF201" s="21"/>
      <c r="AG201" s="21">
        <f>SUM(AE201:AF201)</f>
        <v>20000</v>
      </c>
      <c r="AH201" s="21"/>
      <c r="AI201" s="21">
        <f>SUM(AG201:AH201)</f>
        <v>20000</v>
      </c>
    </row>
    <row r="202" spans="1:35" s="5" customFormat="1" ht="21" customHeight="1">
      <c r="A202" s="15"/>
      <c r="B202" s="22" t="s">
        <v>125</v>
      </c>
      <c r="C202" s="24"/>
      <c r="D202" s="11" t="s">
        <v>6</v>
      </c>
      <c r="E202" s="21">
        <f aca="true" t="shared" si="236" ref="E202:Q202">SUM(E203:E206)</f>
        <v>55800</v>
      </c>
      <c r="F202" s="21">
        <f t="shared" si="236"/>
        <v>0</v>
      </c>
      <c r="G202" s="21">
        <f t="shared" si="236"/>
        <v>55800</v>
      </c>
      <c r="H202" s="21">
        <f t="shared" si="236"/>
        <v>0</v>
      </c>
      <c r="I202" s="21">
        <f t="shared" si="236"/>
        <v>55800</v>
      </c>
      <c r="J202" s="21">
        <f t="shared" si="236"/>
        <v>0</v>
      </c>
      <c r="K202" s="21">
        <f t="shared" si="236"/>
        <v>55800</v>
      </c>
      <c r="L202" s="21">
        <f t="shared" si="236"/>
        <v>0</v>
      </c>
      <c r="M202" s="21">
        <f t="shared" si="236"/>
        <v>55800</v>
      </c>
      <c r="N202" s="21">
        <f t="shared" si="236"/>
        <v>0</v>
      </c>
      <c r="O202" s="21">
        <f t="shared" si="236"/>
        <v>55800</v>
      </c>
      <c r="P202" s="21">
        <f t="shared" si="236"/>
        <v>0</v>
      </c>
      <c r="Q202" s="21">
        <f t="shared" si="236"/>
        <v>55800</v>
      </c>
      <c r="R202" s="21">
        <f aca="true" t="shared" si="237" ref="R202:W202">SUM(R203:R206)</f>
        <v>0</v>
      </c>
      <c r="S202" s="21">
        <f t="shared" si="237"/>
        <v>55800</v>
      </c>
      <c r="T202" s="21">
        <f t="shared" si="237"/>
        <v>0</v>
      </c>
      <c r="U202" s="21">
        <f t="shared" si="237"/>
        <v>55800</v>
      </c>
      <c r="V202" s="21">
        <f t="shared" si="237"/>
        <v>0</v>
      </c>
      <c r="W202" s="21">
        <f t="shared" si="237"/>
        <v>55800</v>
      </c>
      <c r="X202" s="21">
        <f aca="true" t="shared" si="238" ref="X202:AC202">SUM(X203:X206)</f>
        <v>0</v>
      </c>
      <c r="Y202" s="21">
        <f t="shared" si="238"/>
        <v>55800</v>
      </c>
      <c r="Z202" s="21">
        <f t="shared" si="238"/>
        <v>0</v>
      </c>
      <c r="AA202" s="21">
        <f t="shared" si="238"/>
        <v>55800</v>
      </c>
      <c r="AB202" s="21">
        <f t="shared" si="238"/>
        <v>0</v>
      </c>
      <c r="AC202" s="21">
        <f t="shared" si="238"/>
        <v>55800</v>
      </c>
      <c r="AD202" s="21">
        <f aca="true" t="shared" si="239" ref="AD202:AI202">SUM(AD203:AD206)</f>
        <v>0</v>
      </c>
      <c r="AE202" s="21">
        <f t="shared" si="239"/>
        <v>55800</v>
      </c>
      <c r="AF202" s="21">
        <f t="shared" si="239"/>
        <v>0</v>
      </c>
      <c r="AG202" s="21">
        <f t="shared" si="239"/>
        <v>55800</v>
      </c>
      <c r="AH202" s="21">
        <f t="shared" si="239"/>
        <v>0</v>
      </c>
      <c r="AI202" s="21">
        <f t="shared" si="239"/>
        <v>55800</v>
      </c>
    </row>
    <row r="203" spans="1:35" s="5" customFormat="1" ht="21" customHeight="1">
      <c r="A203" s="15"/>
      <c r="B203" s="22"/>
      <c r="C203" s="24">
        <v>4210</v>
      </c>
      <c r="D203" s="11" t="s">
        <v>63</v>
      </c>
      <c r="E203" s="21">
        <v>11800</v>
      </c>
      <c r="F203" s="21"/>
      <c r="G203" s="21">
        <f>SUM(E203:F203)</f>
        <v>11800</v>
      </c>
      <c r="H203" s="21"/>
      <c r="I203" s="21">
        <f>SUM(G203:H203)</f>
        <v>11800</v>
      </c>
      <c r="J203" s="21"/>
      <c r="K203" s="21">
        <f>SUM(I203:J203)</f>
        <v>11800</v>
      </c>
      <c r="L203" s="21"/>
      <c r="M203" s="21">
        <f>SUM(K203:L203)</f>
        <v>11800</v>
      </c>
      <c r="N203" s="21"/>
      <c r="O203" s="21">
        <f>SUM(M203:N203)</f>
        <v>11800</v>
      </c>
      <c r="P203" s="21"/>
      <c r="Q203" s="21">
        <f>SUM(O203:P203)</f>
        <v>11800</v>
      </c>
      <c r="R203" s="21"/>
      <c r="S203" s="21">
        <f>SUM(Q203:R203)</f>
        <v>11800</v>
      </c>
      <c r="T203" s="21"/>
      <c r="U203" s="21">
        <f>SUM(S203:T203)</f>
        <v>11800</v>
      </c>
      <c r="V203" s="21"/>
      <c r="W203" s="21">
        <f>SUM(U203:V203)</f>
        <v>11800</v>
      </c>
      <c r="X203" s="21"/>
      <c r="Y203" s="21">
        <f>SUM(W203:X203)</f>
        <v>11800</v>
      </c>
      <c r="Z203" s="21"/>
      <c r="AA203" s="21">
        <f>SUM(Y203:Z203)</f>
        <v>11800</v>
      </c>
      <c r="AB203" s="21"/>
      <c r="AC203" s="21">
        <f>SUM(AA203:AB203)</f>
        <v>11800</v>
      </c>
      <c r="AD203" s="21"/>
      <c r="AE203" s="21">
        <f>SUM(AC203:AD203)</f>
        <v>11800</v>
      </c>
      <c r="AF203" s="21"/>
      <c r="AG203" s="21">
        <f>SUM(AE203:AF203)</f>
        <v>11800</v>
      </c>
      <c r="AH203" s="21"/>
      <c r="AI203" s="21">
        <f>SUM(AG203:AH203)</f>
        <v>11800</v>
      </c>
    </row>
    <row r="204" spans="1:35" s="5" customFormat="1" ht="21" customHeight="1">
      <c r="A204" s="15"/>
      <c r="B204" s="39"/>
      <c r="C204" s="15">
        <v>4260</v>
      </c>
      <c r="D204" s="11" t="s">
        <v>48</v>
      </c>
      <c r="E204" s="21">
        <v>7000</v>
      </c>
      <c r="F204" s="21"/>
      <c r="G204" s="21">
        <f>SUM(E204:F204)</f>
        <v>7000</v>
      </c>
      <c r="H204" s="21"/>
      <c r="I204" s="21">
        <f>SUM(G204:H204)</f>
        <v>7000</v>
      </c>
      <c r="J204" s="21"/>
      <c r="K204" s="21">
        <f>SUM(I204:J204)</f>
        <v>7000</v>
      </c>
      <c r="L204" s="21"/>
      <c r="M204" s="21">
        <f>SUM(K204:L204)</f>
        <v>7000</v>
      </c>
      <c r="N204" s="21"/>
      <c r="O204" s="21">
        <f>SUM(M204:N204)</f>
        <v>7000</v>
      </c>
      <c r="P204" s="21"/>
      <c r="Q204" s="21">
        <f>SUM(O204:P204)</f>
        <v>7000</v>
      </c>
      <c r="R204" s="21"/>
      <c r="S204" s="21">
        <f>SUM(Q204:R204)</f>
        <v>7000</v>
      </c>
      <c r="T204" s="21"/>
      <c r="U204" s="21">
        <f>SUM(S204:T204)</f>
        <v>7000</v>
      </c>
      <c r="V204" s="21"/>
      <c r="W204" s="21">
        <f>SUM(U204:V204)</f>
        <v>7000</v>
      </c>
      <c r="X204" s="21"/>
      <c r="Y204" s="21">
        <f>SUM(W204:X204)</f>
        <v>7000</v>
      </c>
      <c r="Z204" s="21"/>
      <c r="AA204" s="21">
        <f>SUM(Y204:Z204)</f>
        <v>7000</v>
      </c>
      <c r="AB204" s="21"/>
      <c r="AC204" s="21">
        <f>SUM(AA204:AB204)</f>
        <v>7000</v>
      </c>
      <c r="AD204" s="21"/>
      <c r="AE204" s="21">
        <f>SUM(AC204:AD204)</f>
        <v>7000</v>
      </c>
      <c r="AF204" s="21"/>
      <c r="AG204" s="21">
        <f>SUM(AE204:AF204)</f>
        <v>7000</v>
      </c>
      <c r="AH204" s="21"/>
      <c r="AI204" s="21">
        <f>SUM(AG204:AH204)</f>
        <v>7000</v>
      </c>
    </row>
    <row r="205" spans="1:35" s="5" customFormat="1" ht="21" customHeight="1">
      <c r="A205" s="15"/>
      <c r="B205" s="39"/>
      <c r="C205" s="24">
        <v>4300</v>
      </c>
      <c r="D205" s="52" t="s">
        <v>38</v>
      </c>
      <c r="E205" s="21">
        <v>35000</v>
      </c>
      <c r="F205" s="21"/>
      <c r="G205" s="21">
        <f>SUM(E205:F205)</f>
        <v>35000</v>
      </c>
      <c r="H205" s="21"/>
      <c r="I205" s="21">
        <f>SUM(G205:H205)</f>
        <v>35000</v>
      </c>
      <c r="J205" s="21"/>
      <c r="K205" s="21">
        <f>SUM(I205:J205)</f>
        <v>35000</v>
      </c>
      <c r="L205" s="21"/>
      <c r="M205" s="21">
        <f>SUM(K205:L205)</f>
        <v>35000</v>
      </c>
      <c r="N205" s="21"/>
      <c r="O205" s="21">
        <f>SUM(M205:N205)</f>
        <v>35000</v>
      </c>
      <c r="P205" s="21"/>
      <c r="Q205" s="21">
        <f>SUM(O205:P205)</f>
        <v>35000</v>
      </c>
      <c r="R205" s="21"/>
      <c r="S205" s="21">
        <f>SUM(Q205:R205)</f>
        <v>35000</v>
      </c>
      <c r="T205" s="21"/>
      <c r="U205" s="21">
        <f>SUM(S205:T205)</f>
        <v>35000</v>
      </c>
      <c r="V205" s="21"/>
      <c r="W205" s="21">
        <f>SUM(U205:V205)</f>
        <v>35000</v>
      </c>
      <c r="X205" s="21"/>
      <c r="Y205" s="21">
        <f>SUM(W205:X205)</f>
        <v>35000</v>
      </c>
      <c r="Z205" s="21"/>
      <c r="AA205" s="21">
        <f>SUM(Y205:Z205)</f>
        <v>35000</v>
      </c>
      <c r="AB205" s="21"/>
      <c r="AC205" s="21">
        <f>SUM(AA205:AB205)</f>
        <v>35000</v>
      </c>
      <c r="AD205" s="21"/>
      <c r="AE205" s="21">
        <f>SUM(AC205:AD205)</f>
        <v>35000</v>
      </c>
      <c r="AF205" s="21"/>
      <c r="AG205" s="21">
        <f>SUM(AE205:AF205)</f>
        <v>35000</v>
      </c>
      <c r="AH205" s="21"/>
      <c r="AI205" s="21">
        <f>SUM(AG205:AH205)</f>
        <v>35000</v>
      </c>
    </row>
    <row r="206" spans="1:35" s="5" customFormat="1" ht="30" customHeight="1">
      <c r="A206" s="15"/>
      <c r="B206" s="39"/>
      <c r="C206" s="24">
        <v>4390</v>
      </c>
      <c r="D206" s="11" t="s">
        <v>87</v>
      </c>
      <c r="E206" s="21">
        <v>2000</v>
      </c>
      <c r="F206" s="21"/>
      <c r="G206" s="21">
        <f>SUM(E206:F206)</f>
        <v>2000</v>
      </c>
      <c r="H206" s="21"/>
      <c r="I206" s="21">
        <f>SUM(G206:H206)</f>
        <v>2000</v>
      </c>
      <c r="J206" s="21"/>
      <c r="K206" s="21">
        <f>SUM(I206:J206)</f>
        <v>2000</v>
      </c>
      <c r="L206" s="21"/>
      <c r="M206" s="21">
        <f>SUM(K206:L206)</f>
        <v>2000</v>
      </c>
      <c r="N206" s="21"/>
      <c r="O206" s="21">
        <f>SUM(M206:N206)</f>
        <v>2000</v>
      </c>
      <c r="P206" s="21"/>
      <c r="Q206" s="21">
        <f>SUM(O206:P206)</f>
        <v>2000</v>
      </c>
      <c r="R206" s="21"/>
      <c r="S206" s="21">
        <f>SUM(Q206:R206)</f>
        <v>2000</v>
      </c>
      <c r="T206" s="21"/>
      <c r="U206" s="21">
        <f>SUM(S206:T206)</f>
        <v>2000</v>
      </c>
      <c r="V206" s="21"/>
      <c r="W206" s="21">
        <f>SUM(U206:V206)</f>
        <v>2000</v>
      </c>
      <c r="X206" s="21"/>
      <c r="Y206" s="21">
        <f>SUM(W206:X206)</f>
        <v>2000</v>
      </c>
      <c r="Z206" s="21"/>
      <c r="AA206" s="21">
        <f>SUM(Y206:Z206)</f>
        <v>2000</v>
      </c>
      <c r="AB206" s="21"/>
      <c r="AC206" s="21">
        <f>SUM(AA206:AB206)</f>
        <v>2000</v>
      </c>
      <c r="AD206" s="21"/>
      <c r="AE206" s="21">
        <f>SUM(AC206:AD206)</f>
        <v>2000</v>
      </c>
      <c r="AF206" s="21"/>
      <c r="AG206" s="21">
        <f>SUM(AE206:AF206)</f>
        <v>2000</v>
      </c>
      <c r="AH206" s="21"/>
      <c r="AI206" s="21">
        <f>SUM(AG206:AH206)</f>
        <v>2000</v>
      </c>
    </row>
    <row r="207" spans="1:35" s="1" customFormat="1" ht="25.5" customHeight="1">
      <c r="A207" s="7" t="s">
        <v>17</v>
      </c>
      <c r="B207" s="8"/>
      <c r="C207" s="9"/>
      <c r="D207" s="10" t="s">
        <v>126</v>
      </c>
      <c r="E207" s="30">
        <f aca="true" t="shared" si="240" ref="E207:Q207">SUM(E208,E215,E217,E219,E221)</f>
        <v>2741455</v>
      </c>
      <c r="F207" s="30">
        <f t="shared" si="240"/>
        <v>0</v>
      </c>
      <c r="G207" s="30">
        <f t="shared" si="240"/>
        <v>2741455</v>
      </c>
      <c r="H207" s="30">
        <f t="shared" si="240"/>
        <v>0</v>
      </c>
      <c r="I207" s="30">
        <f t="shared" si="240"/>
        <v>2741455</v>
      </c>
      <c r="J207" s="30">
        <f t="shared" si="240"/>
        <v>8700</v>
      </c>
      <c r="K207" s="30">
        <f t="shared" si="240"/>
        <v>2750155</v>
      </c>
      <c r="L207" s="30">
        <f t="shared" si="240"/>
        <v>0</v>
      </c>
      <c r="M207" s="30">
        <f t="shared" si="240"/>
        <v>2750155</v>
      </c>
      <c r="N207" s="30">
        <f t="shared" si="240"/>
        <v>0</v>
      </c>
      <c r="O207" s="30">
        <f t="shared" si="240"/>
        <v>2750155</v>
      </c>
      <c r="P207" s="30">
        <f t="shared" si="240"/>
        <v>0</v>
      </c>
      <c r="Q207" s="30">
        <f t="shared" si="240"/>
        <v>2750155</v>
      </c>
      <c r="R207" s="30">
        <f aca="true" t="shared" si="241" ref="R207:W207">SUM(R208,R215,R217,R219,R221)</f>
        <v>0</v>
      </c>
      <c r="S207" s="30">
        <f t="shared" si="241"/>
        <v>2750155</v>
      </c>
      <c r="T207" s="30">
        <f t="shared" si="241"/>
        <v>0</v>
      </c>
      <c r="U207" s="30">
        <f t="shared" si="241"/>
        <v>2750155</v>
      </c>
      <c r="V207" s="30">
        <f t="shared" si="241"/>
        <v>0</v>
      </c>
      <c r="W207" s="30">
        <f t="shared" si="241"/>
        <v>2750155</v>
      </c>
      <c r="X207" s="30">
        <f aca="true" t="shared" si="242" ref="X207:AC207">SUM(X208,X215,X217,X219,X221)</f>
        <v>0</v>
      </c>
      <c r="Y207" s="30">
        <f t="shared" si="242"/>
        <v>2750155</v>
      </c>
      <c r="Z207" s="30">
        <f t="shared" si="242"/>
        <v>0</v>
      </c>
      <c r="AA207" s="30">
        <f t="shared" si="242"/>
        <v>2750155</v>
      </c>
      <c r="AB207" s="30">
        <f t="shared" si="242"/>
        <v>-54522</v>
      </c>
      <c r="AC207" s="30">
        <f t="shared" si="242"/>
        <v>2695633</v>
      </c>
      <c r="AD207" s="30">
        <f aca="true" t="shared" si="243" ref="AD207:AI207">SUM(AD208,AD215,AD217,AD219,AD221)</f>
        <v>0</v>
      </c>
      <c r="AE207" s="30">
        <f t="shared" si="243"/>
        <v>2695633</v>
      </c>
      <c r="AF207" s="30">
        <f t="shared" si="243"/>
        <v>28719</v>
      </c>
      <c r="AG207" s="30">
        <f t="shared" si="243"/>
        <v>2724352</v>
      </c>
      <c r="AH207" s="30">
        <f t="shared" si="243"/>
        <v>0</v>
      </c>
      <c r="AI207" s="30">
        <f t="shared" si="243"/>
        <v>2724352</v>
      </c>
    </row>
    <row r="208" spans="1:35" s="5" customFormat="1" ht="21.75" customHeight="1">
      <c r="A208" s="15"/>
      <c r="B208" s="22" t="s">
        <v>127</v>
      </c>
      <c r="C208" s="24"/>
      <c r="D208" s="11" t="s">
        <v>128</v>
      </c>
      <c r="E208" s="21">
        <f aca="true" t="shared" si="244" ref="E208:Q208">SUM(E209:E214)</f>
        <v>883523</v>
      </c>
      <c r="F208" s="21">
        <f t="shared" si="244"/>
        <v>0</v>
      </c>
      <c r="G208" s="21">
        <f t="shared" si="244"/>
        <v>883523</v>
      </c>
      <c r="H208" s="21">
        <f t="shared" si="244"/>
        <v>0</v>
      </c>
      <c r="I208" s="21">
        <f t="shared" si="244"/>
        <v>883523</v>
      </c>
      <c r="J208" s="21">
        <f t="shared" si="244"/>
        <v>3700</v>
      </c>
      <c r="K208" s="21">
        <f t="shared" si="244"/>
        <v>887223</v>
      </c>
      <c r="L208" s="21">
        <f t="shared" si="244"/>
        <v>0</v>
      </c>
      <c r="M208" s="21">
        <f t="shared" si="244"/>
        <v>887223</v>
      </c>
      <c r="N208" s="21">
        <f t="shared" si="244"/>
        <v>0</v>
      </c>
      <c r="O208" s="21">
        <f t="shared" si="244"/>
        <v>887223</v>
      </c>
      <c r="P208" s="21">
        <f t="shared" si="244"/>
        <v>0</v>
      </c>
      <c r="Q208" s="21">
        <f t="shared" si="244"/>
        <v>887223</v>
      </c>
      <c r="R208" s="21">
        <f aca="true" t="shared" si="245" ref="R208:W208">SUM(R209:R214)</f>
        <v>0</v>
      </c>
      <c r="S208" s="21">
        <f t="shared" si="245"/>
        <v>887223</v>
      </c>
      <c r="T208" s="21">
        <f t="shared" si="245"/>
        <v>0</v>
      </c>
      <c r="U208" s="21">
        <f t="shared" si="245"/>
        <v>887223</v>
      </c>
      <c r="V208" s="21">
        <f t="shared" si="245"/>
        <v>0</v>
      </c>
      <c r="W208" s="21">
        <f t="shared" si="245"/>
        <v>887223</v>
      </c>
      <c r="X208" s="21">
        <f aca="true" t="shared" si="246" ref="X208:AC208">SUM(X209:X214)</f>
        <v>0</v>
      </c>
      <c r="Y208" s="21">
        <f t="shared" si="246"/>
        <v>887223</v>
      </c>
      <c r="Z208" s="21">
        <f t="shared" si="246"/>
        <v>0</v>
      </c>
      <c r="AA208" s="21">
        <f t="shared" si="246"/>
        <v>887223</v>
      </c>
      <c r="AB208" s="21">
        <f t="shared" si="246"/>
        <v>-54442</v>
      </c>
      <c r="AC208" s="21">
        <f t="shared" si="246"/>
        <v>832781</v>
      </c>
      <c r="AD208" s="21">
        <f aca="true" t="shared" si="247" ref="AD208:AI208">SUM(AD209:AD214)</f>
        <v>0</v>
      </c>
      <c r="AE208" s="21">
        <f t="shared" si="247"/>
        <v>832781</v>
      </c>
      <c r="AF208" s="21">
        <f t="shared" si="247"/>
        <v>8719</v>
      </c>
      <c r="AG208" s="21">
        <f t="shared" si="247"/>
        <v>841500</v>
      </c>
      <c r="AH208" s="21">
        <f t="shared" si="247"/>
        <v>0</v>
      </c>
      <c r="AI208" s="21">
        <f t="shared" si="247"/>
        <v>841500</v>
      </c>
    </row>
    <row r="209" spans="1:35" s="5" customFormat="1" ht="27" customHeight="1">
      <c r="A209" s="15"/>
      <c r="B209" s="22"/>
      <c r="C209" s="24">
        <v>2480</v>
      </c>
      <c r="D209" s="11" t="s">
        <v>129</v>
      </c>
      <c r="E209" s="21">
        <v>753300</v>
      </c>
      <c r="F209" s="21"/>
      <c r="G209" s="21">
        <f aca="true" t="shared" si="248" ref="G209:G214">SUM(E209:F209)</f>
        <v>753300</v>
      </c>
      <c r="H209" s="21"/>
      <c r="I209" s="21">
        <f aca="true" t="shared" si="249" ref="I209:I214">SUM(G209:H209)</f>
        <v>753300</v>
      </c>
      <c r="J209" s="21">
        <v>4500</v>
      </c>
      <c r="K209" s="21">
        <f aca="true" t="shared" si="250" ref="K209:K214">SUM(I209:J209)</f>
        <v>757800</v>
      </c>
      <c r="L209" s="21"/>
      <c r="M209" s="21">
        <f aca="true" t="shared" si="251" ref="M209:M214">SUM(K209:L209)</f>
        <v>757800</v>
      </c>
      <c r="N209" s="21"/>
      <c r="O209" s="21">
        <f aca="true" t="shared" si="252" ref="O209:O214">SUM(M209:N209)</f>
        <v>757800</v>
      </c>
      <c r="P209" s="21"/>
      <c r="Q209" s="21">
        <f aca="true" t="shared" si="253" ref="Q209:Q214">SUM(O209:P209)</f>
        <v>757800</v>
      </c>
      <c r="R209" s="21"/>
      <c r="S209" s="21">
        <f aca="true" t="shared" si="254" ref="S209:S214">SUM(Q209:R209)</f>
        <v>757800</v>
      </c>
      <c r="T209" s="21"/>
      <c r="U209" s="21">
        <f aca="true" t="shared" si="255" ref="U209:U214">SUM(S209:T209)</f>
        <v>757800</v>
      </c>
      <c r="V209" s="21"/>
      <c r="W209" s="21">
        <f aca="true" t="shared" si="256" ref="W209:W214">SUM(U209:V209)</f>
        <v>757800</v>
      </c>
      <c r="X209" s="21"/>
      <c r="Y209" s="21">
        <f aca="true" t="shared" si="257" ref="Y209:Y214">SUM(W209:X209)</f>
        <v>757800</v>
      </c>
      <c r="Z209" s="21"/>
      <c r="AA209" s="21">
        <f aca="true" t="shared" si="258" ref="AA209:AA214">SUM(Y209:Z209)</f>
        <v>757800</v>
      </c>
      <c r="AB209" s="21">
        <v>-60000</v>
      </c>
      <c r="AC209" s="21">
        <f aca="true" t="shared" si="259" ref="AC209:AC214">SUM(AA209:AB209)</f>
        <v>697800</v>
      </c>
      <c r="AD209" s="21"/>
      <c r="AE209" s="21">
        <f aca="true" t="shared" si="260" ref="AE209:AE214">SUM(AC209:AD209)</f>
        <v>697800</v>
      </c>
      <c r="AF209" s="21"/>
      <c r="AG209" s="21">
        <f aca="true" t="shared" si="261" ref="AG209:AG214">SUM(AE209:AF209)</f>
        <v>697800</v>
      </c>
      <c r="AH209" s="21"/>
      <c r="AI209" s="21">
        <f aca="true" t="shared" si="262" ref="AI209:AI214">SUM(AG209:AH209)</f>
        <v>697800</v>
      </c>
    </row>
    <row r="210" spans="1:35" s="5" customFormat="1" ht="21" customHeight="1">
      <c r="A210" s="15"/>
      <c r="B210" s="22"/>
      <c r="C210" s="15">
        <v>4210</v>
      </c>
      <c r="D210" s="11" t="s">
        <v>63</v>
      </c>
      <c r="E210" s="21">
        <v>32487</v>
      </c>
      <c r="F210" s="21"/>
      <c r="G210" s="21">
        <f t="shared" si="248"/>
        <v>32487</v>
      </c>
      <c r="H210" s="21"/>
      <c r="I210" s="21">
        <f t="shared" si="249"/>
        <v>32487</v>
      </c>
      <c r="J210" s="21"/>
      <c r="K210" s="21">
        <f t="shared" si="250"/>
        <v>32487</v>
      </c>
      <c r="L210" s="21"/>
      <c r="M210" s="21">
        <f t="shared" si="251"/>
        <v>32487</v>
      </c>
      <c r="N210" s="21"/>
      <c r="O210" s="21">
        <f t="shared" si="252"/>
        <v>32487</v>
      </c>
      <c r="P210" s="21"/>
      <c r="Q210" s="21">
        <f t="shared" si="253"/>
        <v>32487</v>
      </c>
      <c r="R210" s="21"/>
      <c r="S210" s="21">
        <f t="shared" si="254"/>
        <v>32487</v>
      </c>
      <c r="T210" s="21"/>
      <c r="U210" s="21">
        <f t="shared" si="255"/>
        <v>32487</v>
      </c>
      <c r="V210" s="21"/>
      <c r="W210" s="21">
        <f t="shared" si="256"/>
        <v>32487</v>
      </c>
      <c r="X210" s="21"/>
      <c r="Y210" s="21">
        <f t="shared" si="257"/>
        <v>32487</v>
      </c>
      <c r="Z210" s="21"/>
      <c r="AA210" s="21">
        <f t="shared" si="258"/>
        <v>32487</v>
      </c>
      <c r="AB210" s="21">
        <v>300</v>
      </c>
      <c r="AC210" s="21">
        <f t="shared" si="259"/>
        <v>32787</v>
      </c>
      <c r="AD210" s="21"/>
      <c r="AE210" s="21">
        <f t="shared" si="260"/>
        <v>32787</v>
      </c>
      <c r="AF210" s="21">
        <v>153</v>
      </c>
      <c r="AG210" s="21">
        <f t="shared" si="261"/>
        <v>32940</v>
      </c>
      <c r="AH210" s="21"/>
      <c r="AI210" s="21">
        <f t="shared" si="262"/>
        <v>32940</v>
      </c>
    </row>
    <row r="211" spans="1:35" s="5" customFormat="1" ht="21" customHeight="1">
      <c r="A211" s="15"/>
      <c r="B211" s="22"/>
      <c r="C211" s="15">
        <v>4260</v>
      </c>
      <c r="D211" s="11" t="s">
        <v>48</v>
      </c>
      <c r="E211" s="21">
        <v>15466</v>
      </c>
      <c r="F211" s="21"/>
      <c r="G211" s="21">
        <f t="shared" si="248"/>
        <v>15466</v>
      </c>
      <c r="H211" s="21"/>
      <c r="I211" s="21">
        <f t="shared" si="249"/>
        <v>15466</v>
      </c>
      <c r="J211" s="21">
        <v>-800</v>
      </c>
      <c r="K211" s="21">
        <f t="shared" si="250"/>
        <v>14666</v>
      </c>
      <c r="L211" s="21"/>
      <c r="M211" s="21">
        <f t="shared" si="251"/>
        <v>14666</v>
      </c>
      <c r="N211" s="21"/>
      <c r="O211" s="21">
        <f t="shared" si="252"/>
        <v>14666</v>
      </c>
      <c r="P211" s="21"/>
      <c r="Q211" s="21">
        <f t="shared" si="253"/>
        <v>14666</v>
      </c>
      <c r="R211" s="21"/>
      <c r="S211" s="21">
        <f t="shared" si="254"/>
        <v>14666</v>
      </c>
      <c r="T211" s="21"/>
      <c r="U211" s="21">
        <f t="shared" si="255"/>
        <v>14666</v>
      </c>
      <c r="V211" s="21"/>
      <c r="W211" s="21">
        <f t="shared" si="256"/>
        <v>14666</v>
      </c>
      <c r="X211" s="21"/>
      <c r="Y211" s="21">
        <f t="shared" si="257"/>
        <v>14666</v>
      </c>
      <c r="Z211" s="21"/>
      <c r="AA211" s="21">
        <f t="shared" si="258"/>
        <v>14666</v>
      </c>
      <c r="AB211" s="21"/>
      <c r="AC211" s="21">
        <f t="shared" si="259"/>
        <v>14666</v>
      </c>
      <c r="AD211" s="21"/>
      <c r="AE211" s="21">
        <f t="shared" si="260"/>
        <v>14666</v>
      </c>
      <c r="AF211" s="21">
        <v>3466</v>
      </c>
      <c r="AG211" s="21">
        <f t="shared" si="261"/>
        <v>18132</v>
      </c>
      <c r="AH211" s="21"/>
      <c r="AI211" s="21">
        <f t="shared" si="262"/>
        <v>18132</v>
      </c>
    </row>
    <row r="212" spans="1:35" s="5" customFormat="1" ht="21" customHeight="1">
      <c r="A212" s="15"/>
      <c r="B212" s="22"/>
      <c r="C212" s="15">
        <v>4270</v>
      </c>
      <c r="D212" s="11" t="s">
        <v>44</v>
      </c>
      <c r="E212" s="21">
        <v>80350</v>
      </c>
      <c r="F212" s="21"/>
      <c r="G212" s="21">
        <f t="shared" si="248"/>
        <v>80350</v>
      </c>
      <c r="H212" s="21"/>
      <c r="I212" s="21">
        <f t="shared" si="249"/>
        <v>80350</v>
      </c>
      <c r="J212" s="21"/>
      <c r="K212" s="21">
        <f t="shared" si="250"/>
        <v>80350</v>
      </c>
      <c r="L212" s="21"/>
      <c r="M212" s="21">
        <f t="shared" si="251"/>
        <v>80350</v>
      </c>
      <c r="N212" s="21"/>
      <c r="O212" s="21">
        <f t="shared" si="252"/>
        <v>80350</v>
      </c>
      <c r="P212" s="21"/>
      <c r="Q212" s="21">
        <f t="shared" si="253"/>
        <v>80350</v>
      </c>
      <c r="R212" s="21"/>
      <c r="S212" s="21">
        <f t="shared" si="254"/>
        <v>80350</v>
      </c>
      <c r="T212" s="21"/>
      <c r="U212" s="21">
        <f t="shared" si="255"/>
        <v>80350</v>
      </c>
      <c r="V212" s="21"/>
      <c r="W212" s="21">
        <f t="shared" si="256"/>
        <v>80350</v>
      </c>
      <c r="X212" s="21"/>
      <c r="Y212" s="21">
        <f t="shared" si="257"/>
        <v>80350</v>
      </c>
      <c r="Z212" s="21"/>
      <c r="AA212" s="21">
        <f t="shared" si="258"/>
        <v>80350</v>
      </c>
      <c r="AB212" s="21">
        <v>4000</v>
      </c>
      <c r="AC212" s="21">
        <f t="shared" si="259"/>
        <v>84350</v>
      </c>
      <c r="AD212" s="21">
        <v>1258</v>
      </c>
      <c r="AE212" s="21">
        <f t="shared" si="260"/>
        <v>85608</v>
      </c>
      <c r="AF212" s="21"/>
      <c r="AG212" s="21">
        <f t="shared" si="261"/>
        <v>85608</v>
      </c>
      <c r="AH212" s="21"/>
      <c r="AI212" s="21">
        <f t="shared" si="262"/>
        <v>85608</v>
      </c>
    </row>
    <row r="213" spans="1:35" s="5" customFormat="1" ht="21" customHeight="1">
      <c r="A213" s="15"/>
      <c r="B213" s="22"/>
      <c r="C213" s="24">
        <v>4300</v>
      </c>
      <c r="D213" s="52" t="s">
        <v>38</v>
      </c>
      <c r="E213" s="21">
        <v>230</v>
      </c>
      <c r="F213" s="21"/>
      <c r="G213" s="21">
        <f t="shared" si="248"/>
        <v>230</v>
      </c>
      <c r="H213" s="21"/>
      <c r="I213" s="21">
        <f t="shared" si="249"/>
        <v>230</v>
      </c>
      <c r="J213" s="21"/>
      <c r="K213" s="21">
        <f t="shared" si="250"/>
        <v>230</v>
      </c>
      <c r="L213" s="21"/>
      <c r="M213" s="21">
        <f t="shared" si="251"/>
        <v>230</v>
      </c>
      <c r="N213" s="21"/>
      <c r="O213" s="21">
        <f t="shared" si="252"/>
        <v>230</v>
      </c>
      <c r="P213" s="21"/>
      <c r="Q213" s="21">
        <f t="shared" si="253"/>
        <v>230</v>
      </c>
      <c r="R213" s="21"/>
      <c r="S213" s="21">
        <f t="shared" si="254"/>
        <v>230</v>
      </c>
      <c r="T213" s="21"/>
      <c r="U213" s="21">
        <f t="shared" si="255"/>
        <v>230</v>
      </c>
      <c r="V213" s="21"/>
      <c r="W213" s="21">
        <f t="shared" si="256"/>
        <v>230</v>
      </c>
      <c r="X213" s="21"/>
      <c r="Y213" s="21">
        <f t="shared" si="257"/>
        <v>230</v>
      </c>
      <c r="Z213" s="21"/>
      <c r="AA213" s="21">
        <f t="shared" si="258"/>
        <v>230</v>
      </c>
      <c r="AB213" s="21">
        <v>1258</v>
      </c>
      <c r="AC213" s="21">
        <f t="shared" si="259"/>
        <v>1488</v>
      </c>
      <c r="AD213" s="21">
        <v>-1258</v>
      </c>
      <c r="AE213" s="21">
        <f t="shared" si="260"/>
        <v>230</v>
      </c>
      <c r="AF213" s="21"/>
      <c r="AG213" s="21">
        <f t="shared" si="261"/>
        <v>230</v>
      </c>
      <c r="AH213" s="21"/>
      <c r="AI213" s="21">
        <f t="shared" si="262"/>
        <v>230</v>
      </c>
    </row>
    <row r="214" spans="1:35" s="5" customFormat="1" ht="21" customHeight="1">
      <c r="A214" s="15"/>
      <c r="B214" s="22"/>
      <c r="C214" s="24">
        <v>4430</v>
      </c>
      <c r="D214" s="52" t="s">
        <v>50</v>
      </c>
      <c r="E214" s="21">
        <v>1690</v>
      </c>
      <c r="F214" s="21"/>
      <c r="G214" s="21">
        <f t="shared" si="248"/>
        <v>1690</v>
      </c>
      <c r="H214" s="21"/>
      <c r="I214" s="21">
        <f t="shared" si="249"/>
        <v>1690</v>
      </c>
      <c r="J214" s="21"/>
      <c r="K214" s="21">
        <f t="shared" si="250"/>
        <v>1690</v>
      </c>
      <c r="L214" s="21"/>
      <c r="M214" s="21">
        <f t="shared" si="251"/>
        <v>1690</v>
      </c>
      <c r="N214" s="21"/>
      <c r="O214" s="21">
        <f t="shared" si="252"/>
        <v>1690</v>
      </c>
      <c r="P214" s="21"/>
      <c r="Q214" s="21">
        <f t="shared" si="253"/>
        <v>1690</v>
      </c>
      <c r="R214" s="21"/>
      <c r="S214" s="21">
        <f t="shared" si="254"/>
        <v>1690</v>
      </c>
      <c r="T214" s="21"/>
      <c r="U214" s="21">
        <f t="shared" si="255"/>
        <v>1690</v>
      </c>
      <c r="V214" s="21"/>
      <c r="W214" s="21">
        <f t="shared" si="256"/>
        <v>1690</v>
      </c>
      <c r="X214" s="21"/>
      <c r="Y214" s="21">
        <f t="shared" si="257"/>
        <v>1690</v>
      </c>
      <c r="Z214" s="21"/>
      <c r="AA214" s="21">
        <f t="shared" si="258"/>
        <v>1690</v>
      </c>
      <c r="AB214" s="21"/>
      <c r="AC214" s="21">
        <f t="shared" si="259"/>
        <v>1690</v>
      </c>
      <c r="AD214" s="21"/>
      <c r="AE214" s="21">
        <f t="shared" si="260"/>
        <v>1690</v>
      </c>
      <c r="AF214" s="21">
        <v>5100</v>
      </c>
      <c r="AG214" s="21">
        <f t="shared" si="261"/>
        <v>6790</v>
      </c>
      <c r="AH214" s="21"/>
      <c r="AI214" s="21">
        <f t="shared" si="262"/>
        <v>6790</v>
      </c>
    </row>
    <row r="215" spans="1:35" s="5" customFormat="1" ht="21" customHeight="1">
      <c r="A215" s="15"/>
      <c r="B215" s="22" t="s">
        <v>18</v>
      </c>
      <c r="C215" s="24"/>
      <c r="D215" s="11" t="s">
        <v>19</v>
      </c>
      <c r="E215" s="21">
        <f aca="true" t="shared" si="263" ref="E215:AI215">E216</f>
        <v>1180352</v>
      </c>
      <c r="F215" s="21">
        <f t="shared" si="263"/>
        <v>0</v>
      </c>
      <c r="G215" s="21">
        <f t="shared" si="263"/>
        <v>1180352</v>
      </c>
      <c r="H215" s="21">
        <f t="shared" si="263"/>
        <v>0</v>
      </c>
      <c r="I215" s="21">
        <f t="shared" si="263"/>
        <v>1180352</v>
      </c>
      <c r="J215" s="21">
        <f t="shared" si="263"/>
        <v>1000</v>
      </c>
      <c r="K215" s="21">
        <f t="shared" si="263"/>
        <v>1181352</v>
      </c>
      <c r="L215" s="21">
        <f t="shared" si="263"/>
        <v>0</v>
      </c>
      <c r="M215" s="21">
        <f t="shared" si="263"/>
        <v>1181352</v>
      </c>
      <c r="N215" s="21">
        <f t="shared" si="263"/>
        <v>0</v>
      </c>
      <c r="O215" s="21">
        <f t="shared" si="263"/>
        <v>1181352</v>
      </c>
      <c r="P215" s="21">
        <f t="shared" si="263"/>
        <v>0</v>
      </c>
      <c r="Q215" s="21">
        <f t="shared" si="263"/>
        <v>1181352</v>
      </c>
      <c r="R215" s="21">
        <f t="shared" si="263"/>
        <v>0</v>
      </c>
      <c r="S215" s="21">
        <f t="shared" si="263"/>
        <v>1181352</v>
      </c>
      <c r="T215" s="21">
        <f t="shared" si="263"/>
        <v>0</v>
      </c>
      <c r="U215" s="21">
        <f t="shared" si="263"/>
        <v>1181352</v>
      </c>
      <c r="V215" s="21">
        <f t="shared" si="263"/>
        <v>0</v>
      </c>
      <c r="W215" s="21">
        <f t="shared" si="263"/>
        <v>1181352</v>
      </c>
      <c r="X215" s="21">
        <f t="shared" si="263"/>
        <v>0</v>
      </c>
      <c r="Y215" s="21">
        <f t="shared" si="263"/>
        <v>1181352</v>
      </c>
      <c r="Z215" s="21">
        <f t="shared" si="263"/>
        <v>0</v>
      </c>
      <c r="AA215" s="21">
        <f t="shared" si="263"/>
        <v>1181352</v>
      </c>
      <c r="AB215" s="21">
        <f t="shared" si="263"/>
        <v>0</v>
      </c>
      <c r="AC215" s="21">
        <f t="shared" si="263"/>
        <v>1181352</v>
      </c>
      <c r="AD215" s="21">
        <f t="shared" si="263"/>
        <v>0</v>
      </c>
      <c r="AE215" s="21">
        <f t="shared" si="263"/>
        <v>1181352</v>
      </c>
      <c r="AF215" s="21">
        <f t="shared" si="263"/>
        <v>0</v>
      </c>
      <c r="AG215" s="21">
        <f t="shared" si="263"/>
        <v>1181352</v>
      </c>
      <c r="AH215" s="21">
        <f t="shared" si="263"/>
        <v>0</v>
      </c>
      <c r="AI215" s="21">
        <f t="shared" si="263"/>
        <v>1181352</v>
      </c>
    </row>
    <row r="216" spans="1:35" s="5" customFormat="1" ht="22.5">
      <c r="A216" s="15"/>
      <c r="B216" s="22"/>
      <c r="C216" s="24">
        <v>2480</v>
      </c>
      <c r="D216" s="11" t="s">
        <v>129</v>
      </c>
      <c r="E216" s="21">
        <v>1180352</v>
      </c>
      <c r="F216" s="21"/>
      <c r="G216" s="21">
        <f>SUM(E216:F216)</f>
        <v>1180352</v>
      </c>
      <c r="H216" s="21"/>
      <c r="I216" s="21">
        <f>SUM(G216:H216)</f>
        <v>1180352</v>
      </c>
      <c r="J216" s="21">
        <v>1000</v>
      </c>
      <c r="K216" s="21">
        <f>SUM(I216:J216)</f>
        <v>1181352</v>
      </c>
      <c r="L216" s="21"/>
      <c r="M216" s="21">
        <f>SUM(K216:L216)</f>
        <v>1181352</v>
      </c>
      <c r="N216" s="21"/>
      <c r="O216" s="21">
        <f>SUM(M216:N216)</f>
        <v>1181352</v>
      </c>
      <c r="P216" s="21"/>
      <c r="Q216" s="21">
        <f>SUM(O216:P216)</f>
        <v>1181352</v>
      </c>
      <c r="R216" s="21"/>
      <c r="S216" s="21">
        <f>SUM(Q216:R216)</f>
        <v>1181352</v>
      </c>
      <c r="T216" s="21"/>
      <c r="U216" s="21">
        <f>SUM(S216:T216)</f>
        <v>1181352</v>
      </c>
      <c r="V216" s="21"/>
      <c r="W216" s="21">
        <f>SUM(U216:V216)</f>
        <v>1181352</v>
      </c>
      <c r="X216" s="21"/>
      <c r="Y216" s="21">
        <f>SUM(W216:X216)</f>
        <v>1181352</v>
      </c>
      <c r="Z216" s="21"/>
      <c r="AA216" s="21">
        <f>SUM(Y216:Z216)</f>
        <v>1181352</v>
      </c>
      <c r="AB216" s="21"/>
      <c r="AC216" s="21">
        <f>SUM(AA216:AB216)</f>
        <v>1181352</v>
      </c>
      <c r="AD216" s="21"/>
      <c r="AE216" s="21">
        <f>SUM(AC216:AD216)</f>
        <v>1181352</v>
      </c>
      <c r="AF216" s="21"/>
      <c r="AG216" s="21">
        <f>SUM(AE216:AF216)</f>
        <v>1181352</v>
      </c>
      <c r="AH216" s="21"/>
      <c r="AI216" s="21">
        <f>SUM(AG216:AH216)</f>
        <v>1181352</v>
      </c>
    </row>
    <row r="217" spans="1:35" s="5" customFormat="1" ht="21" customHeight="1">
      <c r="A217" s="15"/>
      <c r="B217" s="22" t="s">
        <v>130</v>
      </c>
      <c r="C217" s="24"/>
      <c r="D217" s="11" t="s">
        <v>131</v>
      </c>
      <c r="E217" s="21">
        <f aca="true" t="shared" si="264" ref="E217:AI217">E218</f>
        <v>650000</v>
      </c>
      <c r="F217" s="21">
        <f t="shared" si="264"/>
        <v>0</v>
      </c>
      <c r="G217" s="21">
        <f t="shared" si="264"/>
        <v>650000</v>
      </c>
      <c r="H217" s="21">
        <f t="shared" si="264"/>
        <v>0</v>
      </c>
      <c r="I217" s="21">
        <f t="shared" si="264"/>
        <v>650000</v>
      </c>
      <c r="J217" s="21">
        <f t="shared" si="264"/>
        <v>4000</v>
      </c>
      <c r="K217" s="21">
        <f t="shared" si="264"/>
        <v>654000</v>
      </c>
      <c r="L217" s="21">
        <f t="shared" si="264"/>
        <v>0</v>
      </c>
      <c r="M217" s="21">
        <f t="shared" si="264"/>
        <v>654000</v>
      </c>
      <c r="N217" s="21">
        <f t="shared" si="264"/>
        <v>0</v>
      </c>
      <c r="O217" s="21">
        <f t="shared" si="264"/>
        <v>654000</v>
      </c>
      <c r="P217" s="21">
        <f t="shared" si="264"/>
        <v>0</v>
      </c>
      <c r="Q217" s="21">
        <f t="shared" si="264"/>
        <v>654000</v>
      </c>
      <c r="R217" s="21">
        <f t="shared" si="264"/>
        <v>0</v>
      </c>
      <c r="S217" s="21">
        <f t="shared" si="264"/>
        <v>654000</v>
      </c>
      <c r="T217" s="21">
        <f t="shared" si="264"/>
        <v>0</v>
      </c>
      <c r="U217" s="21">
        <f t="shared" si="264"/>
        <v>654000</v>
      </c>
      <c r="V217" s="21">
        <f t="shared" si="264"/>
        <v>0</v>
      </c>
      <c r="W217" s="21">
        <f t="shared" si="264"/>
        <v>654000</v>
      </c>
      <c r="X217" s="21">
        <f t="shared" si="264"/>
        <v>0</v>
      </c>
      <c r="Y217" s="21">
        <f t="shared" si="264"/>
        <v>654000</v>
      </c>
      <c r="Z217" s="21">
        <f t="shared" si="264"/>
        <v>0</v>
      </c>
      <c r="AA217" s="21">
        <f t="shared" si="264"/>
        <v>654000</v>
      </c>
      <c r="AB217" s="21">
        <f t="shared" si="264"/>
        <v>0</v>
      </c>
      <c r="AC217" s="21">
        <f t="shared" si="264"/>
        <v>654000</v>
      </c>
      <c r="AD217" s="21">
        <f t="shared" si="264"/>
        <v>0</v>
      </c>
      <c r="AE217" s="21">
        <f t="shared" si="264"/>
        <v>654000</v>
      </c>
      <c r="AF217" s="21">
        <f t="shared" si="264"/>
        <v>0</v>
      </c>
      <c r="AG217" s="21">
        <f t="shared" si="264"/>
        <v>654000</v>
      </c>
      <c r="AH217" s="21">
        <f t="shared" si="264"/>
        <v>0</v>
      </c>
      <c r="AI217" s="21">
        <f t="shared" si="264"/>
        <v>654000</v>
      </c>
    </row>
    <row r="218" spans="1:35" s="5" customFormat="1" ht="22.5">
      <c r="A218" s="15"/>
      <c r="B218" s="22"/>
      <c r="C218" s="24">
        <v>2480</v>
      </c>
      <c r="D218" s="11" t="s">
        <v>129</v>
      </c>
      <c r="E218" s="21">
        <v>650000</v>
      </c>
      <c r="F218" s="21"/>
      <c r="G218" s="21">
        <f>SUM(E218:F218)</f>
        <v>650000</v>
      </c>
      <c r="H218" s="21"/>
      <c r="I218" s="21">
        <f>SUM(G218:H218)</f>
        <v>650000</v>
      </c>
      <c r="J218" s="21">
        <v>4000</v>
      </c>
      <c r="K218" s="21">
        <f>SUM(I218:J218)</f>
        <v>654000</v>
      </c>
      <c r="L218" s="21"/>
      <c r="M218" s="21">
        <f>SUM(K218:L218)</f>
        <v>654000</v>
      </c>
      <c r="N218" s="21"/>
      <c r="O218" s="21">
        <f>SUM(M218:N218)</f>
        <v>654000</v>
      </c>
      <c r="P218" s="21"/>
      <c r="Q218" s="21">
        <f>SUM(O218:P218)</f>
        <v>654000</v>
      </c>
      <c r="R218" s="21"/>
      <c r="S218" s="21">
        <f>SUM(Q218:R218)</f>
        <v>654000</v>
      </c>
      <c r="T218" s="21"/>
      <c r="U218" s="21">
        <f>SUM(S218:T218)</f>
        <v>654000</v>
      </c>
      <c r="V218" s="21"/>
      <c r="W218" s="21">
        <f>SUM(U218:V218)</f>
        <v>654000</v>
      </c>
      <c r="X218" s="21"/>
      <c r="Y218" s="21">
        <f>SUM(W218:X218)</f>
        <v>654000</v>
      </c>
      <c r="Z218" s="21"/>
      <c r="AA218" s="21">
        <f>SUM(Y218:Z218)</f>
        <v>654000</v>
      </c>
      <c r="AB218" s="21"/>
      <c r="AC218" s="21">
        <f>SUM(AA218:AB218)</f>
        <v>654000</v>
      </c>
      <c r="AD218" s="21"/>
      <c r="AE218" s="21">
        <f>SUM(AC218:AD218)</f>
        <v>654000</v>
      </c>
      <c r="AF218" s="21"/>
      <c r="AG218" s="21">
        <f>SUM(AE218:AF218)</f>
        <v>654000</v>
      </c>
      <c r="AH218" s="21"/>
      <c r="AI218" s="21">
        <f>SUM(AG218:AH218)</f>
        <v>654000</v>
      </c>
    </row>
    <row r="219" spans="1:35" s="5" customFormat="1" ht="21" customHeight="1">
      <c r="A219" s="15"/>
      <c r="B219" s="22">
        <v>92120</v>
      </c>
      <c r="C219" s="24"/>
      <c r="D219" s="11" t="s">
        <v>132</v>
      </c>
      <c r="E219" s="21">
        <f aca="true" t="shared" si="265" ref="E219:AI219">SUM(E220)</f>
        <v>7500</v>
      </c>
      <c r="F219" s="21">
        <f t="shared" si="265"/>
        <v>0</v>
      </c>
      <c r="G219" s="21">
        <f t="shared" si="265"/>
        <v>7500</v>
      </c>
      <c r="H219" s="21">
        <f t="shared" si="265"/>
        <v>0</v>
      </c>
      <c r="I219" s="21">
        <f t="shared" si="265"/>
        <v>7500</v>
      </c>
      <c r="J219" s="21">
        <f t="shared" si="265"/>
        <v>0</v>
      </c>
      <c r="K219" s="21">
        <f t="shared" si="265"/>
        <v>7500</v>
      </c>
      <c r="L219" s="21">
        <f t="shared" si="265"/>
        <v>0</v>
      </c>
      <c r="M219" s="21">
        <f t="shared" si="265"/>
        <v>7500</v>
      </c>
      <c r="N219" s="21">
        <f t="shared" si="265"/>
        <v>0</v>
      </c>
      <c r="O219" s="21">
        <f t="shared" si="265"/>
        <v>7500</v>
      </c>
      <c r="P219" s="21">
        <f t="shared" si="265"/>
        <v>0</v>
      </c>
      <c r="Q219" s="21">
        <f t="shared" si="265"/>
        <v>7500</v>
      </c>
      <c r="R219" s="21">
        <f t="shared" si="265"/>
        <v>0</v>
      </c>
      <c r="S219" s="21">
        <f t="shared" si="265"/>
        <v>7500</v>
      </c>
      <c r="T219" s="21">
        <f t="shared" si="265"/>
        <v>0</v>
      </c>
      <c r="U219" s="21">
        <f t="shared" si="265"/>
        <v>7500</v>
      </c>
      <c r="V219" s="21">
        <f t="shared" si="265"/>
        <v>0</v>
      </c>
      <c r="W219" s="21">
        <f t="shared" si="265"/>
        <v>7500</v>
      </c>
      <c r="X219" s="21">
        <f t="shared" si="265"/>
        <v>0</v>
      </c>
      <c r="Y219" s="21">
        <f t="shared" si="265"/>
        <v>7500</v>
      </c>
      <c r="Z219" s="21">
        <f t="shared" si="265"/>
        <v>0</v>
      </c>
      <c r="AA219" s="21">
        <f t="shared" si="265"/>
        <v>7500</v>
      </c>
      <c r="AB219" s="21">
        <f t="shared" si="265"/>
        <v>0</v>
      </c>
      <c r="AC219" s="21">
        <f t="shared" si="265"/>
        <v>7500</v>
      </c>
      <c r="AD219" s="21">
        <f t="shared" si="265"/>
        <v>0</v>
      </c>
      <c r="AE219" s="21">
        <f t="shared" si="265"/>
        <v>7500</v>
      </c>
      <c r="AF219" s="21">
        <f t="shared" si="265"/>
        <v>0</v>
      </c>
      <c r="AG219" s="21">
        <f t="shared" si="265"/>
        <v>7500</v>
      </c>
      <c r="AH219" s="21">
        <f t="shared" si="265"/>
        <v>0</v>
      </c>
      <c r="AI219" s="21">
        <f t="shared" si="265"/>
        <v>7500</v>
      </c>
    </row>
    <row r="220" spans="1:35" s="5" customFormat="1" ht="67.5">
      <c r="A220" s="15"/>
      <c r="B220" s="22"/>
      <c r="C220" s="24">
        <v>2720</v>
      </c>
      <c r="D220" s="11" t="s">
        <v>133</v>
      </c>
      <c r="E220" s="21">
        <v>7500</v>
      </c>
      <c r="F220" s="21"/>
      <c r="G220" s="21">
        <f>SUM(E220:F220)</f>
        <v>7500</v>
      </c>
      <c r="H220" s="21"/>
      <c r="I220" s="21">
        <f>SUM(G220:H220)</f>
        <v>7500</v>
      </c>
      <c r="J220" s="21"/>
      <c r="K220" s="21">
        <f>SUM(I220:J220)</f>
        <v>7500</v>
      </c>
      <c r="L220" s="21"/>
      <c r="M220" s="21">
        <f>SUM(K220:L220)</f>
        <v>7500</v>
      </c>
      <c r="N220" s="21"/>
      <c r="O220" s="21">
        <f>SUM(M220:N220)</f>
        <v>7500</v>
      </c>
      <c r="P220" s="21"/>
      <c r="Q220" s="21">
        <f>SUM(O220:P220)</f>
        <v>7500</v>
      </c>
      <c r="R220" s="21"/>
      <c r="S220" s="21">
        <f>SUM(Q220:R220)</f>
        <v>7500</v>
      </c>
      <c r="T220" s="21"/>
      <c r="U220" s="21">
        <f>SUM(S220:T220)</f>
        <v>7500</v>
      </c>
      <c r="V220" s="21"/>
      <c r="W220" s="21">
        <f>SUM(U220:V220)</f>
        <v>7500</v>
      </c>
      <c r="X220" s="21"/>
      <c r="Y220" s="21">
        <f>SUM(W220:X220)</f>
        <v>7500</v>
      </c>
      <c r="Z220" s="21"/>
      <c r="AA220" s="21">
        <f>SUM(Y220:Z220)</f>
        <v>7500</v>
      </c>
      <c r="AB220" s="21"/>
      <c r="AC220" s="21">
        <f>SUM(AA220:AB220)</f>
        <v>7500</v>
      </c>
      <c r="AD220" s="21"/>
      <c r="AE220" s="21">
        <f>SUM(AC220:AD220)</f>
        <v>7500</v>
      </c>
      <c r="AF220" s="21"/>
      <c r="AG220" s="21">
        <f>SUM(AE220:AF220)</f>
        <v>7500</v>
      </c>
      <c r="AH220" s="21"/>
      <c r="AI220" s="21">
        <f>SUM(AG220:AH220)</f>
        <v>7500</v>
      </c>
    </row>
    <row r="221" spans="1:35" s="5" customFormat="1" ht="21" customHeight="1">
      <c r="A221" s="15"/>
      <c r="B221" s="22">
        <v>92195</v>
      </c>
      <c r="C221" s="24"/>
      <c r="D221" s="11" t="s">
        <v>6</v>
      </c>
      <c r="E221" s="21">
        <f aca="true" t="shared" si="266" ref="E221:Q221">SUM(E222:E223)</f>
        <v>20080</v>
      </c>
      <c r="F221" s="21">
        <f t="shared" si="266"/>
        <v>0</v>
      </c>
      <c r="G221" s="21">
        <f t="shared" si="266"/>
        <v>20080</v>
      </c>
      <c r="H221" s="21">
        <f t="shared" si="266"/>
        <v>0</v>
      </c>
      <c r="I221" s="21">
        <f t="shared" si="266"/>
        <v>20080</v>
      </c>
      <c r="J221" s="21">
        <f t="shared" si="266"/>
        <v>0</v>
      </c>
      <c r="K221" s="21">
        <f t="shared" si="266"/>
        <v>20080</v>
      </c>
      <c r="L221" s="21">
        <f t="shared" si="266"/>
        <v>0</v>
      </c>
      <c r="M221" s="21">
        <f t="shared" si="266"/>
        <v>20080</v>
      </c>
      <c r="N221" s="21">
        <f t="shared" si="266"/>
        <v>0</v>
      </c>
      <c r="O221" s="21">
        <f t="shared" si="266"/>
        <v>20080</v>
      </c>
      <c r="P221" s="21">
        <f t="shared" si="266"/>
        <v>0</v>
      </c>
      <c r="Q221" s="21">
        <f t="shared" si="266"/>
        <v>20080</v>
      </c>
      <c r="R221" s="21">
        <f aca="true" t="shared" si="267" ref="R221:W221">SUM(R222:R223)</f>
        <v>0</v>
      </c>
      <c r="S221" s="21">
        <f t="shared" si="267"/>
        <v>20080</v>
      </c>
      <c r="T221" s="21">
        <f t="shared" si="267"/>
        <v>0</v>
      </c>
      <c r="U221" s="21">
        <f t="shared" si="267"/>
        <v>20080</v>
      </c>
      <c r="V221" s="21">
        <f t="shared" si="267"/>
        <v>0</v>
      </c>
      <c r="W221" s="21">
        <f t="shared" si="267"/>
        <v>20080</v>
      </c>
      <c r="X221" s="21">
        <f aca="true" t="shared" si="268" ref="X221:AC221">SUM(X222:X223)</f>
        <v>0</v>
      </c>
      <c r="Y221" s="21">
        <f t="shared" si="268"/>
        <v>20080</v>
      </c>
      <c r="Z221" s="21">
        <f t="shared" si="268"/>
        <v>0</v>
      </c>
      <c r="AA221" s="21">
        <f t="shared" si="268"/>
        <v>20080</v>
      </c>
      <c r="AB221" s="21">
        <f t="shared" si="268"/>
        <v>-80</v>
      </c>
      <c r="AC221" s="21">
        <f t="shared" si="268"/>
        <v>20000</v>
      </c>
      <c r="AD221" s="21">
        <f aca="true" t="shared" si="269" ref="AD221:AI221">SUM(AD222:AD223)</f>
        <v>0</v>
      </c>
      <c r="AE221" s="21">
        <f t="shared" si="269"/>
        <v>20000</v>
      </c>
      <c r="AF221" s="21">
        <f t="shared" si="269"/>
        <v>20000</v>
      </c>
      <c r="AG221" s="21">
        <f t="shared" si="269"/>
        <v>40000</v>
      </c>
      <c r="AH221" s="21">
        <f t="shared" si="269"/>
        <v>0</v>
      </c>
      <c r="AI221" s="21">
        <f t="shared" si="269"/>
        <v>40000</v>
      </c>
    </row>
    <row r="222" spans="1:35" s="5" customFormat="1" ht="21" customHeight="1">
      <c r="A222" s="15"/>
      <c r="B222" s="22"/>
      <c r="C222" s="24">
        <v>4210</v>
      </c>
      <c r="D222" s="11" t="s">
        <v>63</v>
      </c>
      <c r="E222" s="21">
        <v>80</v>
      </c>
      <c r="F222" s="21"/>
      <c r="G222" s="21">
        <f>SUM(E222:F222)</f>
        <v>80</v>
      </c>
      <c r="H222" s="21"/>
      <c r="I222" s="21">
        <f>SUM(G222:H222)</f>
        <v>80</v>
      </c>
      <c r="J222" s="21"/>
      <c r="K222" s="21">
        <f>SUM(I222:J222)</f>
        <v>80</v>
      </c>
      <c r="L222" s="21"/>
      <c r="M222" s="21">
        <f>SUM(K222:L222)</f>
        <v>80</v>
      </c>
      <c r="N222" s="21"/>
      <c r="O222" s="21">
        <f>SUM(M222:N222)</f>
        <v>80</v>
      </c>
      <c r="P222" s="21"/>
      <c r="Q222" s="21">
        <f>SUM(O222:P222)</f>
        <v>80</v>
      </c>
      <c r="R222" s="21"/>
      <c r="S222" s="21">
        <f>SUM(Q222:R222)</f>
        <v>80</v>
      </c>
      <c r="T222" s="21"/>
      <c r="U222" s="21">
        <f>SUM(S222:T222)</f>
        <v>80</v>
      </c>
      <c r="V222" s="21"/>
      <c r="W222" s="21">
        <f>SUM(U222:V222)</f>
        <v>80</v>
      </c>
      <c r="X222" s="21"/>
      <c r="Y222" s="21">
        <f>SUM(W222:X222)</f>
        <v>80</v>
      </c>
      <c r="Z222" s="21"/>
      <c r="AA222" s="21">
        <f>SUM(Y222:Z222)</f>
        <v>80</v>
      </c>
      <c r="AB222" s="21">
        <v>-80</v>
      </c>
      <c r="AC222" s="21">
        <f>SUM(AA222:AB222)</f>
        <v>0</v>
      </c>
      <c r="AD222" s="21"/>
      <c r="AE222" s="21">
        <f>SUM(AC222:AD222)</f>
        <v>0</v>
      </c>
      <c r="AF222" s="21"/>
      <c r="AG222" s="21">
        <f>SUM(AE222:AF222)</f>
        <v>0</v>
      </c>
      <c r="AH222" s="21"/>
      <c r="AI222" s="21">
        <f>SUM(AG222:AH222)</f>
        <v>0</v>
      </c>
    </row>
    <row r="223" spans="1:35" s="5" customFormat="1" ht="21" customHeight="1">
      <c r="A223" s="15"/>
      <c r="B223" s="22"/>
      <c r="C223" s="24">
        <v>4300</v>
      </c>
      <c r="D223" s="52" t="s">
        <v>38</v>
      </c>
      <c r="E223" s="21">
        <v>20000</v>
      </c>
      <c r="F223" s="21"/>
      <c r="G223" s="21">
        <f>SUM(E223:F223)</f>
        <v>20000</v>
      </c>
      <c r="H223" s="21"/>
      <c r="I223" s="21">
        <f>SUM(G223:H223)</f>
        <v>20000</v>
      </c>
      <c r="J223" s="21"/>
      <c r="K223" s="21">
        <f>SUM(I223:J223)</f>
        <v>20000</v>
      </c>
      <c r="L223" s="21"/>
      <c r="M223" s="21">
        <f>SUM(K223:L223)</f>
        <v>20000</v>
      </c>
      <c r="N223" s="21"/>
      <c r="O223" s="21">
        <f>SUM(M223:N223)</f>
        <v>20000</v>
      </c>
      <c r="P223" s="21"/>
      <c r="Q223" s="21">
        <f>SUM(O223:P223)</f>
        <v>20000</v>
      </c>
      <c r="R223" s="21"/>
      <c r="S223" s="21">
        <f>SUM(Q223:R223)</f>
        <v>20000</v>
      </c>
      <c r="T223" s="21"/>
      <c r="U223" s="21">
        <f>SUM(S223:T223)</f>
        <v>20000</v>
      </c>
      <c r="V223" s="21"/>
      <c r="W223" s="21">
        <f>SUM(U223:V223)</f>
        <v>20000</v>
      </c>
      <c r="X223" s="21"/>
      <c r="Y223" s="21">
        <f>SUM(W223:X223)</f>
        <v>20000</v>
      </c>
      <c r="Z223" s="21"/>
      <c r="AA223" s="21">
        <f>SUM(Y223:Z223)</f>
        <v>20000</v>
      </c>
      <c r="AB223" s="21"/>
      <c r="AC223" s="21">
        <f>SUM(AA223:AB223)</f>
        <v>20000</v>
      </c>
      <c r="AD223" s="21"/>
      <c r="AE223" s="21">
        <f>SUM(AC223:AD223)</f>
        <v>20000</v>
      </c>
      <c r="AF223" s="21">
        <v>20000</v>
      </c>
      <c r="AG223" s="21">
        <f>SUM(AE223:AF223)</f>
        <v>40000</v>
      </c>
      <c r="AH223" s="21"/>
      <c r="AI223" s="21">
        <f>SUM(AG223:AH223)</f>
        <v>40000</v>
      </c>
    </row>
    <row r="224" spans="1:35" s="1" customFormat="1" ht="21" customHeight="1">
      <c r="A224" s="7" t="s">
        <v>134</v>
      </c>
      <c r="B224" s="8"/>
      <c r="C224" s="9"/>
      <c r="D224" s="10" t="s">
        <v>135</v>
      </c>
      <c r="E224" s="30">
        <f aca="true" t="shared" si="270" ref="E224:Q224">SUM(E231,E227,E225,E242)</f>
        <v>1877888</v>
      </c>
      <c r="F224" s="30">
        <f t="shared" si="270"/>
        <v>0</v>
      </c>
      <c r="G224" s="30">
        <f t="shared" si="270"/>
        <v>1877888</v>
      </c>
      <c r="H224" s="30">
        <f t="shared" si="270"/>
        <v>0</v>
      </c>
      <c r="I224" s="30">
        <f t="shared" si="270"/>
        <v>1877888</v>
      </c>
      <c r="J224" s="30">
        <f t="shared" si="270"/>
        <v>422200</v>
      </c>
      <c r="K224" s="30">
        <f t="shared" si="270"/>
        <v>2300088</v>
      </c>
      <c r="L224" s="30">
        <f t="shared" si="270"/>
        <v>0</v>
      </c>
      <c r="M224" s="30">
        <f t="shared" si="270"/>
        <v>2300088</v>
      </c>
      <c r="N224" s="30">
        <f t="shared" si="270"/>
        <v>0</v>
      </c>
      <c r="O224" s="30">
        <f t="shared" si="270"/>
        <v>2300088</v>
      </c>
      <c r="P224" s="30">
        <f t="shared" si="270"/>
        <v>26025</v>
      </c>
      <c r="Q224" s="30">
        <f t="shared" si="270"/>
        <v>2326113</v>
      </c>
      <c r="R224" s="30">
        <f aca="true" t="shared" si="271" ref="R224:W224">SUM(R231,R227,R225,R242)</f>
        <v>0</v>
      </c>
      <c r="S224" s="30">
        <f t="shared" si="271"/>
        <v>2326113</v>
      </c>
      <c r="T224" s="30">
        <f t="shared" si="271"/>
        <v>0</v>
      </c>
      <c r="U224" s="30">
        <f t="shared" si="271"/>
        <v>2326113</v>
      </c>
      <c r="V224" s="30">
        <f t="shared" si="271"/>
        <v>0</v>
      </c>
      <c r="W224" s="30">
        <f t="shared" si="271"/>
        <v>2326113</v>
      </c>
      <c r="X224" s="30">
        <f aca="true" t="shared" si="272" ref="X224:AC224">SUM(X231,X227,X225,X242)</f>
        <v>0</v>
      </c>
      <c r="Y224" s="30">
        <f t="shared" si="272"/>
        <v>2326113</v>
      </c>
      <c r="Z224" s="30">
        <f t="shared" si="272"/>
        <v>20000</v>
      </c>
      <c r="AA224" s="30">
        <f t="shared" si="272"/>
        <v>2346113</v>
      </c>
      <c r="AB224" s="30">
        <f t="shared" si="272"/>
        <v>0</v>
      </c>
      <c r="AC224" s="30">
        <f t="shared" si="272"/>
        <v>2346113</v>
      </c>
      <c r="AD224" s="30">
        <f aca="true" t="shared" si="273" ref="AD224:AI224">SUM(AD231,AD227,AD225,AD242)</f>
        <v>9601</v>
      </c>
      <c r="AE224" s="30">
        <f t="shared" si="273"/>
        <v>2355714</v>
      </c>
      <c r="AF224" s="30">
        <f t="shared" si="273"/>
        <v>-148784</v>
      </c>
      <c r="AG224" s="30">
        <f t="shared" si="273"/>
        <v>2206930</v>
      </c>
      <c r="AH224" s="30">
        <f t="shared" si="273"/>
        <v>0</v>
      </c>
      <c r="AI224" s="30">
        <f t="shared" si="273"/>
        <v>2206930</v>
      </c>
    </row>
    <row r="225" spans="1:35" s="5" customFormat="1" ht="21" customHeight="1">
      <c r="A225" s="15"/>
      <c r="B225" s="39">
        <v>92601</v>
      </c>
      <c r="C225" s="24"/>
      <c r="D225" s="11" t="s">
        <v>136</v>
      </c>
      <c r="E225" s="21">
        <f aca="true" t="shared" si="274" ref="E225:AI225">SUM(E226)</f>
        <v>1456380</v>
      </c>
      <c r="F225" s="21">
        <f t="shared" si="274"/>
        <v>0</v>
      </c>
      <c r="G225" s="21">
        <f t="shared" si="274"/>
        <v>1456380</v>
      </c>
      <c r="H225" s="21">
        <f t="shared" si="274"/>
        <v>0</v>
      </c>
      <c r="I225" s="21">
        <f t="shared" si="274"/>
        <v>1456380</v>
      </c>
      <c r="J225" s="21">
        <f t="shared" si="274"/>
        <v>0</v>
      </c>
      <c r="K225" s="21">
        <f t="shared" si="274"/>
        <v>1456380</v>
      </c>
      <c r="L225" s="21">
        <f t="shared" si="274"/>
        <v>0</v>
      </c>
      <c r="M225" s="21">
        <f t="shared" si="274"/>
        <v>1456380</v>
      </c>
      <c r="N225" s="21">
        <f t="shared" si="274"/>
        <v>0</v>
      </c>
      <c r="O225" s="21">
        <f t="shared" si="274"/>
        <v>1456380</v>
      </c>
      <c r="P225" s="21">
        <f t="shared" si="274"/>
        <v>0</v>
      </c>
      <c r="Q225" s="21">
        <f t="shared" si="274"/>
        <v>1456380</v>
      </c>
      <c r="R225" s="21">
        <f t="shared" si="274"/>
        <v>0</v>
      </c>
      <c r="S225" s="21">
        <f t="shared" si="274"/>
        <v>1456380</v>
      </c>
      <c r="T225" s="21">
        <f t="shared" si="274"/>
        <v>0</v>
      </c>
      <c r="U225" s="21">
        <f t="shared" si="274"/>
        <v>1456380</v>
      </c>
      <c r="V225" s="21">
        <f t="shared" si="274"/>
        <v>0</v>
      </c>
      <c r="W225" s="21">
        <f t="shared" si="274"/>
        <v>1456380</v>
      </c>
      <c r="X225" s="21">
        <f t="shared" si="274"/>
        <v>0</v>
      </c>
      <c r="Y225" s="21">
        <f t="shared" si="274"/>
        <v>1456380</v>
      </c>
      <c r="Z225" s="21">
        <f t="shared" si="274"/>
        <v>0</v>
      </c>
      <c r="AA225" s="21">
        <f t="shared" si="274"/>
        <v>1456380</v>
      </c>
      <c r="AB225" s="21">
        <f t="shared" si="274"/>
        <v>0</v>
      </c>
      <c r="AC225" s="21">
        <f t="shared" si="274"/>
        <v>1456380</v>
      </c>
      <c r="AD225" s="21">
        <f t="shared" si="274"/>
        <v>0</v>
      </c>
      <c r="AE225" s="21">
        <f t="shared" si="274"/>
        <v>1456380</v>
      </c>
      <c r="AF225" s="21">
        <f t="shared" si="274"/>
        <v>-49930</v>
      </c>
      <c r="AG225" s="21">
        <f t="shared" si="274"/>
        <v>1406450</v>
      </c>
      <c r="AH225" s="21">
        <f t="shared" si="274"/>
        <v>0</v>
      </c>
      <c r="AI225" s="21">
        <f t="shared" si="274"/>
        <v>1406450</v>
      </c>
    </row>
    <row r="226" spans="1:35" s="5" customFormat="1" ht="21" customHeight="1">
      <c r="A226" s="15"/>
      <c r="B226" s="39"/>
      <c r="C226" s="24">
        <v>6050</v>
      </c>
      <c r="D226" s="11" t="s">
        <v>44</v>
      </c>
      <c r="E226" s="21">
        <v>1456380</v>
      </c>
      <c r="F226" s="21"/>
      <c r="G226" s="21">
        <f>SUM(E226:F226)</f>
        <v>1456380</v>
      </c>
      <c r="H226" s="21"/>
      <c r="I226" s="21">
        <f>SUM(G226:H226)</f>
        <v>1456380</v>
      </c>
      <c r="J226" s="21"/>
      <c r="K226" s="21">
        <f>SUM(I226:J226)</f>
        <v>1456380</v>
      </c>
      <c r="L226" s="21"/>
      <c r="M226" s="21">
        <f>SUM(K226:L226)</f>
        <v>1456380</v>
      </c>
      <c r="N226" s="21"/>
      <c r="O226" s="21">
        <f>SUM(M226:N226)</f>
        <v>1456380</v>
      </c>
      <c r="P226" s="21"/>
      <c r="Q226" s="21">
        <f>SUM(O226:P226)</f>
        <v>1456380</v>
      </c>
      <c r="R226" s="21"/>
      <c r="S226" s="21">
        <f>SUM(Q226:R226)</f>
        <v>1456380</v>
      </c>
      <c r="T226" s="21"/>
      <c r="U226" s="21">
        <f>SUM(S226:T226)</f>
        <v>1456380</v>
      </c>
      <c r="V226" s="21"/>
      <c r="W226" s="21">
        <f>SUM(U226:V226)</f>
        <v>1456380</v>
      </c>
      <c r="X226" s="21"/>
      <c r="Y226" s="21">
        <f>SUM(W226:X226)</f>
        <v>1456380</v>
      </c>
      <c r="Z226" s="21"/>
      <c r="AA226" s="21">
        <f>SUM(Y226:Z226)</f>
        <v>1456380</v>
      </c>
      <c r="AB226" s="21"/>
      <c r="AC226" s="21">
        <f>SUM(AA226:AB226)</f>
        <v>1456380</v>
      </c>
      <c r="AD226" s="21"/>
      <c r="AE226" s="21">
        <f>SUM(AC226:AD226)</f>
        <v>1456380</v>
      </c>
      <c r="AF226" s="21">
        <v>-49930</v>
      </c>
      <c r="AG226" s="21">
        <f>SUM(AE226:AF226)</f>
        <v>1406450</v>
      </c>
      <c r="AH226" s="21"/>
      <c r="AI226" s="21">
        <f>SUM(AG226:AH226)</f>
        <v>1406450</v>
      </c>
    </row>
    <row r="227" spans="1:35" s="5" customFormat="1" ht="21.75" customHeight="1">
      <c r="A227" s="15"/>
      <c r="B227" s="39">
        <v>92604</v>
      </c>
      <c r="C227" s="24"/>
      <c r="D227" s="11" t="s">
        <v>137</v>
      </c>
      <c r="E227" s="21">
        <f aca="true" t="shared" si="275" ref="E227:Q227">SUM(E228:E230)</f>
        <v>280000</v>
      </c>
      <c r="F227" s="21">
        <f t="shared" si="275"/>
        <v>0</v>
      </c>
      <c r="G227" s="21">
        <f t="shared" si="275"/>
        <v>280000</v>
      </c>
      <c r="H227" s="21">
        <f t="shared" si="275"/>
        <v>0</v>
      </c>
      <c r="I227" s="21">
        <f t="shared" si="275"/>
        <v>280000</v>
      </c>
      <c r="J227" s="21">
        <f t="shared" si="275"/>
        <v>0</v>
      </c>
      <c r="K227" s="21">
        <f t="shared" si="275"/>
        <v>280000</v>
      </c>
      <c r="L227" s="21">
        <f t="shared" si="275"/>
        <v>0</v>
      </c>
      <c r="M227" s="21">
        <f t="shared" si="275"/>
        <v>280000</v>
      </c>
      <c r="N227" s="21">
        <f t="shared" si="275"/>
        <v>0</v>
      </c>
      <c r="O227" s="21">
        <f t="shared" si="275"/>
        <v>280000</v>
      </c>
      <c r="P227" s="21">
        <f t="shared" si="275"/>
        <v>0</v>
      </c>
      <c r="Q227" s="21">
        <f t="shared" si="275"/>
        <v>280000</v>
      </c>
      <c r="R227" s="21">
        <f aca="true" t="shared" si="276" ref="R227:W227">SUM(R228:R230)</f>
        <v>0</v>
      </c>
      <c r="S227" s="21">
        <f t="shared" si="276"/>
        <v>280000</v>
      </c>
      <c r="T227" s="21">
        <f t="shared" si="276"/>
        <v>0</v>
      </c>
      <c r="U227" s="21">
        <f t="shared" si="276"/>
        <v>280000</v>
      </c>
      <c r="V227" s="21">
        <f t="shared" si="276"/>
        <v>0</v>
      </c>
      <c r="W227" s="21">
        <f t="shared" si="276"/>
        <v>280000</v>
      </c>
      <c r="X227" s="21">
        <f aca="true" t="shared" si="277" ref="X227:AC227">SUM(X228:X230)</f>
        <v>0</v>
      </c>
      <c r="Y227" s="21">
        <f t="shared" si="277"/>
        <v>280000</v>
      </c>
      <c r="Z227" s="21">
        <f t="shared" si="277"/>
        <v>0</v>
      </c>
      <c r="AA227" s="21">
        <f t="shared" si="277"/>
        <v>280000</v>
      </c>
      <c r="AB227" s="21">
        <f t="shared" si="277"/>
        <v>0</v>
      </c>
      <c r="AC227" s="21">
        <f t="shared" si="277"/>
        <v>280000</v>
      </c>
      <c r="AD227" s="21">
        <f aca="true" t="shared" si="278" ref="AD227:AI227">SUM(AD228:AD230)</f>
        <v>0</v>
      </c>
      <c r="AE227" s="21">
        <f t="shared" si="278"/>
        <v>280000</v>
      </c>
      <c r="AF227" s="21">
        <f t="shared" si="278"/>
        <v>-100000</v>
      </c>
      <c r="AG227" s="21">
        <f t="shared" si="278"/>
        <v>180000</v>
      </c>
      <c r="AH227" s="21">
        <f t="shared" si="278"/>
        <v>0</v>
      </c>
      <c r="AI227" s="21">
        <f t="shared" si="278"/>
        <v>180000</v>
      </c>
    </row>
    <row r="228" spans="1:35" s="5" customFormat="1" ht="21" customHeight="1">
      <c r="A228" s="15"/>
      <c r="B228" s="39"/>
      <c r="C228" s="24">
        <v>4270</v>
      </c>
      <c r="D228" s="11" t="s">
        <v>44</v>
      </c>
      <c r="E228" s="21">
        <v>10000</v>
      </c>
      <c r="F228" s="21"/>
      <c r="G228" s="21">
        <f>SUM(E228:F228)</f>
        <v>10000</v>
      </c>
      <c r="H228" s="21"/>
      <c r="I228" s="21">
        <f>SUM(G228:H228)</f>
        <v>10000</v>
      </c>
      <c r="J228" s="21"/>
      <c r="K228" s="21">
        <f>SUM(I228:J228)</f>
        <v>10000</v>
      </c>
      <c r="L228" s="21"/>
      <c r="M228" s="21">
        <f>SUM(K228:L228)</f>
        <v>10000</v>
      </c>
      <c r="N228" s="21"/>
      <c r="O228" s="21">
        <f>SUM(M228:N228)</f>
        <v>10000</v>
      </c>
      <c r="P228" s="21"/>
      <c r="Q228" s="21">
        <f>SUM(O228:P228)</f>
        <v>10000</v>
      </c>
      <c r="R228" s="21"/>
      <c r="S228" s="21">
        <f>SUM(Q228:R228)</f>
        <v>10000</v>
      </c>
      <c r="T228" s="21"/>
      <c r="U228" s="21">
        <f>SUM(S228:T228)</f>
        <v>10000</v>
      </c>
      <c r="V228" s="21"/>
      <c r="W228" s="21">
        <f>SUM(U228:V228)</f>
        <v>10000</v>
      </c>
      <c r="X228" s="21"/>
      <c r="Y228" s="21">
        <f>SUM(W228:X228)</f>
        <v>10000</v>
      </c>
      <c r="Z228" s="21"/>
      <c r="AA228" s="21">
        <f>SUM(Y228:Z228)</f>
        <v>10000</v>
      </c>
      <c r="AB228" s="21"/>
      <c r="AC228" s="21">
        <f>SUM(AA228:AB228)</f>
        <v>10000</v>
      </c>
      <c r="AD228" s="21"/>
      <c r="AE228" s="21">
        <f>SUM(AC228:AD228)</f>
        <v>10000</v>
      </c>
      <c r="AF228" s="21"/>
      <c r="AG228" s="21">
        <f>SUM(AE228:AF228)</f>
        <v>10000</v>
      </c>
      <c r="AH228" s="21"/>
      <c r="AI228" s="21">
        <f>SUM(AG228:AH228)</f>
        <v>10000</v>
      </c>
    </row>
    <row r="229" spans="1:35" s="5" customFormat="1" ht="21" customHeight="1">
      <c r="A229" s="15"/>
      <c r="B229" s="39"/>
      <c r="C229" s="24">
        <v>4300</v>
      </c>
      <c r="D229" s="52" t="s">
        <v>38</v>
      </c>
      <c r="E229" s="21">
        <v>120000</v>
      </c>
      <c r="F229" s="21"/>
      <c r="G229" s="21">
        <f>SUM(E229:F229)</f>
        <v>120000</v>
      </c>
      <c r="H229" s="21"/>
      <c r="I229" s="21">
        <f>SUM(G229:H229)</f>
        <v>120000</v>
      </c>
      <c r="J229" s="21"/>
      <c r="K229" s="21">
        <f>SUM(I229:J229)</f>
        <v>120000</v>
      </c>
      <c r="L229" s="21"/>
      <c r="M229" s="21">
        <f>SUM(K229:L229)</f>
        <v>120000</v>
      </c>
      <c r="N229" s="21"/>
      <c r="O229" s="21">
        <f>SUM(M229:N229)</f>
        <v>120000</v>
      </c>
      <c r="P229" s="21"/>
      <c r="Q229" s="21">
        <f>SUM(O229:P229)</f>
        <v>120000</v>
      </c>
      <c r="R229" s="21"/>
      <c r="S229" s="21">
        <f>SUM(Q229:R229)</f>
        <v>120000</v>
      </c>
      <c r="T229" s="21"/>
      <c r="U229" s="21">
        <f>SUM(S229:T229)</f>
        <v>120000</v>
      </c>
      <c r="V229" s="21"/>
      <c r="W229" s="21">
        <f>SUM(U229:V229)</f>
        <v>120000</v>
      </c>
      <c r="X229" s="21"/>
      <c r="Y229" s="21">
        <f>SUM(W229:X229)</f>
        <v>120000</v>
      </c>
      <c r="Z229" s="21"/>
      <c r="AA229" s="21">
        <f>SUM(Y229:Z229)</f>
        <v>120000</v>
      </c>
      <c r="AB229" s="21"/>
      <c r="AC229" s="21">
        <f>SUM(AA229:AB229)</f>
        <v>120000</v>
      </c>
      <c r="AD229" s="21"/>
      <c r="AE229" s="21">
        <f>SUM(AC229:AD229)</f>
        <v>120000</v>
      </c>
      <c r="AF229" s="21"/>
      <c r="AG229" s="21">
        <f>SUM(AE229:AF229)</f>
        <v>120000</v>
      </c>
      <c r="AH229" s="21"/>
      <c r="AI229" s="21">
        <f>SUM(AG229:AH229)</f>
        <v>120000</v>
      </c>
    </row>
    <row r="230" spans="1:35" s="5" customFormat="1" ht="67.5">
      <c r="A230" s="15"/>
      <c r="B230" s="39"/>
      <c r="C230" s="24">
        <v>6010</v>
      </c>
      <c r="D230" s="40" t="s">
        <v>116</v>
      </c>
      <c r="E230" s="21">
        <v>150000</v>
      </c>
      <c r="F230" s="21"/>
      <c r="G230" s="21">
        <f>SUM(E230:F230)</f>
        <v>150000</v>
      </c>
      <c r="H230" s="21"/>
      <c r="I230" s="21">
        <f>SUM(G230:H230)</f>
        <v>150000</v>
      </c>
      <c r="J230" s="21"/>
      <c r="K230" s="21">
        <f>SUM(I230:J230)</f>
        <v>150000</v>
      </c>
      <c r="L230" s="21"/>
      <c r="M230" s="21">
        <f>SUM(K230:L230)</f>
        <v>150000</v>
      </c>
      <c r="N230" s="21"/>
      <c r="O230" s="21">
        <f>SUM(M230:N230)</f>
        <v>150000</v>
      </c>
      <c r="P230" s="21"/>
      <c r="Q230" s="21">
        <f>SUM(O230:P230)</f>
        <v>150000</v>
      </c>
      <c r="R230" s="21"/>
      <c r="S230" s="21">
        <f>SUM(Q230:R230)</f>
        <v>150000</v>
      </c>
      <c r="T230" s="21"/>
      <c r="U230" s="21">
        <f>SUM(S230:T230)</f>
        <v>150000</v>
      </c>
      <c r="V230" s="21"/>
      <c r="W230" s="21">
        <f>SUM(U230:V230)</f>
        <v>150000</v>
      </c>
      <c r="X230" s="21"/>
      <c r="Y230" s="21">
        <f>SUM(W230:X230)</f>
        <v>150000</v>
      </c>
      <c r="Z230" s="21"/>
      <c r="AA230" s="21">
        <f>SUM(Y230:Z230)</f>
        <v>150000</v>
      </c>
      <c r="AB230" s="21"/>
      <c r="AC230" s="21">
        <f>SUM(AA230:AB230)</f>
        <v>150000</v>
      </c>
      <c r="AD230" s="21"/>
      <c r="AE230" s="21">
        <f>SUM(AC230:AD230)</f>
        <v>150000</v>
      </c>
      <c r="AF230" s="21">
        <v>-100000</v>
      </c>
      <c r="AG230" s="21">
        <f>SUM(AE230:AF230)</f>
        <v>50000</v>
      </c>
      <c r="AH230" s="21"/>
      <c r="AI230" s="21">
        <f>SUM(AG230:AH230)</f>
        <v>50000</v>
      </c>
    </row>
    <row r="231" spans="1:35" s="5" customFormat="1" ht="33" customHeight="1">
      <c r="A231" s="24"/>
      <c r="B231" s="53">
        <v>92605</v>
      </c>
      <c r="C231" s="24"/>
      <c r="D231" s="11" t="s">
        <v>138</v>
      </c>
      <c r="E231" s="21">
        <f>SUM(E233:E240)</f>
        <v>130903</v>
      </c>
      <c r="F231" s="21">
        <f>SUM(F233:F240)</f>
        <v>0</v>
      </c>
      <c r="G231" s="21">
        <f>SUM(G233:G240)</f>
        <v>130903</v>
      </c>
      <c r="H231" s="21">
        <f>SUM(H233:H240)</f>
        <v>0</v>
      </c>
      <c r="I231" s="21">
        <f aca="true" t="shared" si="279" ref="I231:N231">SUM(I232:I240)</f>
        <v>130903</v>
      </c>
      <c r="J231" s="21">
        <f t="shared" si="279"/>
        <v>422200</v>
      </c>
      <c r="K231" s="21">
        <f t="shared" si="279"/>
        <v>553103</v>
      </c>
      <c r="L231" s="21">
        <f t="shared" si="279"/>
        <v>0</v>
      </c>
      <c r="M231" s="21">
        <f t="shared" si="279"/>
        <v>553103</v>
      </c>
      <c r="N231" s="21">
        <f t="shared" si="279"/>
        <v>0</v>
      </c>
      <c r="O231" s="21">
        <f aca="true" t="shared" si="280" ref="O231:U231">SUM(O232:O241)</f>
        <v>553103</v>
      </c>
      <c r="P231" s="21">
        <f t="shared" si="280"/>
        <v>26025</v>
      </c>
      <c r="Q231" s="21">
        <f t="shared" si="280"/>
        <v>579128</v>
      </c>
      <c r="R231" s="21">
        <f t="shared" si="280"/>
        <v>0</v>
      </c>
      <c r="S231" s="21">
        <f t="shared" si="280"/>
        <v>579128</v>
      </c>
      <c r="T231" s="21">
        <f t="shared" si="280"/>
        <v>0</v>
      </c>
      <c r="U231" s="21">
        <f t="shared" si="280"/>
        <v>579128</v>
      </c>
      <c r="V231" s="21">
        <f aca="true" t="shared" si="281" ref="V231:AA231">SUM(V232:V241)</f>
        <v>0</v>
      </c>
      <c r="W231" s="21">
        <f t="shared" si="281"/>
        <v>579128</v>
      </c>
      <c r="X231" s="21">
        <f t="shared" si="281"/>
        <v>0</v>
      </c>
      <c r="Y231" s="21">
        <f t="shared" si="281"/>
        <v>579128</v>
      </c>
      <c r="Z231" s="21">
        <f t="shared" si="281"/>
        <v>20000</v>
      </c>
      <c r="AA231" s="21">
        <f t="shared" si="281"/>
        <v>599128</v>
      </c>
      <c r="AB231" s="21">
        <f aca="true" t="shared" si="282" ref="AB231:AG231">SUM(AB232:AB241)</f>
        <v>0</v>
      </c>
      <c r="AC231" s="21">
        <f t="shared" si="282"/>
        <v>599128</v>
      </c>
      <c r="AD231" s="21">
        <f t="shared" si="282"/>
        <v>-30399</v>
      </c>
      <c r="AE231" s="21">
        <f t="shared" si="282"/>
        <v>568729</v>
      </c>
      <c r="AF231" s="21">
        <f t="shared" si="282"/>
        <v>1501</v>
      </c>
      <c r="AG231" s="21">
        <f t="shared" si="282"/>
        <v>570230</v>
      </c>
      <c r="AH231" s="21">
        <f>SUM(AH232:AH241)</f>
        <v>0</v>
      </c>
      <c r="AI231" s="21">
        <f>SUM(AI232:AI241)</f>
        <v>570230</v>
      </c>
    </row>
    <row r="232" spans="1:35" s="5" customFormat="1" ht="43.5" customHeight="1">
      <c r="A232" s="24"/>
      <c r="B232" s="53"/>
      <c r="C232" s="24">
        <v>2820</v>
      </c>
      <c r="D232" s="11" t="s">
        <v>158</v>
      </c>
      <c r="E232" s="21"/>
      <c r="F232" s="21"/>
      <c r="G232" s="21"/>
      <c r="H232" s="21"/>
      <c r="I232" s="21">
        <v>0</v>
      </c>
      <c r="J232" s="21">
        <v>400000</v>
      </c>
      <c r="K232" s="21">
        <f>SUM(I232:J232)</f>
        <v>400000</v>
      </c>
      <c r="L232" s="21"/>
      <c r="M232" s="21">
        <f>SUM(K232:L232)</f>
        <v>400000</v>
      </c>
      <c r="N232" s="21"/>
      <c r="O232" s="21">
        <f>SUM(M232:N232)</f>
        <v>400000</v>
      </c>
      <c r="P232" s="21"/>
      <c r="Q232" s="21">
        <f>SUM(O232:P232)</f>
        <v>400000</v>
      </c>
      <c r="R232" s="21"/>
      <c r="S232" s="21">
        <f>SUM(Q232:R232)</f>
        <v>400000</v>
      </c>
      <c r="T232" s="21"/>
      <c r="U232" s="21">
        <f>SUM(S232:T232)</f>
        <v>400000</v>
      </c>
      <c r="V232" s="21"/>
      <c r="W232" s="21">
        <f>SUM(U232:V232)</f>
        <v>400000</v>
      </c>
      <c r="X232" s="21"/>
      <c r="Y232" s="21">
        <f>SUM(W232:X232)</f>
        <v>400000</v>
      </c>
      <c r="Z232" s="21">
        <v>20000</v>
      </c>
      <c r="AA232" s="21">
        <f>SUM(Y232:Z232)</f>
        <v>420000</v>
      </c>
      <c r="AB232" s="21"/>
      <c r="AC232" s="21">
        <f>SUM(AA232:AB232)</f>
        <v>420000</v>
      </c>
      <c r="AD232" s="21"/>
      <c r="AE232" s="21">
        <f>SUM(AC232:AD232)</f>
        <v>420000</v>
      </c>
      <c r="AF232" s="21"/>
      <c r="AG232" s="21">
        <f>SUM(AE232:AF232)</f>
        <v>420000</v>
      </c>
      <c r="AH232" s="21"/>
      <c r="AI232" s="21">
        <f>SUM(AG232:AH232)</f>
        <v>420000</v>
      </c>
    </row>
    <row r="233" spans="1:35" s="5" customFormat="1" ht="24.75" customHeight="1">
      <c r="A233" s="24"/>
      <c r="B233" s="53"/>
      <c r="C233" s="24">
        <v>3250</v>
      </c>
      <c r="D233" s="11" t="s">
        <v>139</v>
      </c>
      <c r="E233" s="21">
        <v>50000</v>
      </c>
      <c r="F233" s="21"/>
      <c r="G233" s="21">
        <f>SUM(E233:F233)</f>
        <v>50000</v>
      </c>
      <c r="H233" s="21"/>
      <c r="I233" s="21">
        <f>SUM(G233:H233)</f>
        <v>50000</v>
      </c>
      <c r="J233" s="21"/>
      <c r="K233" s="21">
        <f>SUM(I233:J233)</f>
        <v>50000</v>
      </c>
      <c r="L233" s="21"/>
      <c r="M233" s="21">
        <f>SUM(K233:L233)</f>
        <v>50000</v>
      </c>
      <c r="N233" s="21"/>
      <c r="O233" s="21">
        <f>SUM(M233:N233)</f>
        <v>50000</v>
      </c>
      <c r="P233" s="21"/>
      <c r="Q233" s="21">
        <f>SUM(O233:P233)</f>
        <v>50000</v>
      </c>
      <c r="R233" s="21"/>
      <c r="S233" s="21">
        <f>SUM(Q233:R233)</f>
        <v>50000</v>
      </c>
      <c r="T233" s="21"/>
      <c r="U233" s="21">
        <f>SUM(S233:T233)</f>
        <v>50000</v>
      </c>
      <c r="V233" s="21"/>
      <c r="W233" s="21">
        <f>SUM(U233:V233)</f>
        <v>50000</v>
      </c>
      <c r="X233" s="21"/>
      <c r="Y233" s="21">
        <f>SUM(W233:X233)</f>
        <v>50000</v>
      </c>
      <c r="Z233" s="21"/>
      <c r="AA233" s="21">
        <f>SUM(Y233:Z233)</f>
        <v>50000</v>
      </c>
      <c r="AB233" s="21"/>
      <c r="AC233" s="21">
        <f>SUM(AA233:AB233)</f>
        <v>50000</v>
      </c>
      <c r="AD233" s="21"/>
      <c r="AE233" s="21">
        <f>SUM(AC233:AD233)</f>
        <v>50000</v>
      </c>
      <c r="AF233" s="21"/>
      <c r="AG233" s="21">
        <f>SUM(AE233:AF233)</f>
        <v>50000</v>
      </c>
      <c r="AH233" s="21"/>
      <c r="AI233" s="21">
        <f>SUM(AG233:AH233)</f>
        <v>50000</v>
      </c>
    </row>
    <row r="234" spans="1:35" s="5" customFormat="1" ht="21" customHeight="1">
      <c r="A234" s="24"/>
      <c r="B234" s="53"/>
      <c r="C234" s="24">
        <v>4110</v>
      </c>
      <c r="D234" s="11" t="s">
        <v>61</v>
      </c>
      <c r="E234" s="21">
        <v>1200</v>
      </c>
      <c r="F234" s="21"/>
      <c r="G234" s="21">
        <f aca="true" t="shared" si="283" ref="G234:G240">SUM(E234:F234)</f>
        <v>1200</v>
      </c>
      <c r="H234" s="21"/>
      <c r="I234" s="21">
        <f aca="true" t="shared" si="284" ref="I234:I240">SUM(G234:H234)</f>
        <v>1200</v>
      </c>
      <c r="J234" s="21">
        <v>470</v>
      </c>
      <c r="K234" s="21">
        <f aca="true" t="shared" si="285" ref="K234:K240">SUM(I234:J234)</f>
        <v>1670</v>
      </c>
      <c r="L234" s="21"/>
      <c r="M234" s="21">
        <f aca="true" t="shared" si="286" ref="M234:M240">SUM(K234:L234)</f>
        <v>1670</v>
      </c>
      <c r="N234" s="21"/>
      <c r="O234" s="21">
        <f aca="true" t="shared" si="287" ref="O234:O240">SUM(M234:N234)</f>
        <v>1670</v>
      </c>
      <c r="P234" s="21">
        <v>14</v>
      </c>
      <c r="Q234" s="21">
        <f aca="true" t="shared" si="288" ref="Q234:Q241">SUM(O234:P234)</f>
        <v>1684</v>
      </c>
      <c r="R234" s="21"/>
      <c r="S234" s="21">
        <f aca="true" t="shared" si="289" ref="S234:S241">SUM(Q234:R234)</f>
        <v>1684</v>
      </c>
      <c r="T234" s="21"/>
      <c r="U234" s="21">
        <f aca="true" t="shared" si="290" ref="U234:U241">SUM(S234:T234)</f>
        <v>1684</v>
      </c>
      <c r="V234" s="21"/>
      <c r="W234" s="21">
        <f aca="true" t="shared" si="291" ref="W234:W241">SUM(U234:V234)</f>
        <v>1684</v>
      </c>
      <c r="X234" s="21"/>
      <c r="Y234" s="21">
        <f aca="true" t="shared" si="292" ref="Y234:Y241">SUM(W234:X234)</f>
        <v>1684</v>
      </c>
      <c r="Z234" s="21"/>
      <c r="AA234" s="21">
        <f aca="true" t="shared" si="293" ref="AA234:AA241">SUM(Y234:Z234)</f>
        <v>1684</v>
      </c>
      <c r="AB234" s="21"/>
      <c r="AC234" s="21">
        <f aca="true" t="shared" si="294" ref="AC234:AC241">SUM(AA234:AB234)</f>
        <v>1684</v>
      </c>
      <c r="AD234" s="21">
        <v>1966</v>
      </c>
      <c r="AE234" s="21">
        <f aca="true" t="shared" si="295" ref="AE234:AE241">SUM(AC234:AD234)</f>
        <v>3650</v>
      </c>
      <c r="AF234" s="21">
        <v>150</v>
      </c>
      <c r="AG234" s="21">
        <f aca="true" t="shared" si="296" ref="AG234:AG241">SUM(AE234:AF234)</f>
        <v>3800</v>
      </c>
      <c r="AH234" s="21"/>
      <c r="AI234" s="21">
        <f aca="true" t="shared" si="297" ref="AI234:AI241">SUM(AG234:AH234)</f>
        <v>3800</v>
      </c>
    </row>
    <row r="235" spans="1:35" s="5" customFormat="1" ht="21" customHeight="1">
      <c r="A235" s="24"/>
      <c r="B235" s="53"/>
      <c r="C235" s="24">
        <v>4120</v>
      </c>
      <c r="D235" s="11" t="s">
        <v>62</v>
      </c>
      <c r="E235" s="21">
        <v>150</v>
      </c>
      <c r="F235" s="21"/>
      <c r="G235" s="21">
        <f t="shared" si="283"/>
        <v>150</v>
      </c>
      <c r="H235" s="21"/>
      <c r="I235" s="21">
        <f t="shared" si="284"/>
        <v>150</v>
      </c>
      <c r="J235" s="21">
        <v>42</v>
      </c>
      <c r="K235" s="21">
        <f t="shared" si="285"/>
        <v>192</v>
      </c>
      <c r="L235" s="21"/>
      <c r="M235" s="21">
        <f t="shared" si="286"/>
        <v>192</v>
      </c>
      <c r="N235" s="21"/>
      <c r="O235" s="21">
        <f t="shared" si="287"/>
        <v>192</v>
      </c>
      <c r="P235" s="21">
        <v>36</v>
      </c>
      <c r="Q235" s="21">
        <f t="shared" si="288"/>
        <v>228</v>
      </c>
      <c r="R235" s="21"/>
      <c r="S235" s="21">
        <f t="shared" si="289"/>
        <v>228</v>
      </c>
      <c r="T235" s="21"/>
      <c r="U235" s="21">
        <f t="shared" si="290"/>
        <v>228</v>
      </c>
      <c r="V235" s="21"/>
      <c r="W235" s="21">
        <f t="shared" si="291"/>
        <v>228</v>
      </c>
      <c r="X235" s="21"/>
      <c r="Y235" s="21">
        <f t="shared" si="292"/>
        <v>228</v>
      </c>
      <c r="Z235" s="21"/>
      <c r="AA235" s="21">
        <f t="shared" si="293"/>
        <v>228</v>
      </c>
      <c r="AB235" s="21"/>
      <c r="AC235" s="21">
        <f t="shared" si="294"/>
        <v>228</v>
      </c>
      <c r="AD235" s="21">
        <v>238</v>
      </c>
      <c r="AE235" s="21">
        <f t="shared" si="295"/>
        <v>466</v>
      </c>
      <c r="AF235" s="21"/>
      <c r="AG235" s="21">
        <f t="shared" si="296"/>
        <v>466</v>
      </c>
      <c r="AH235" s="21"/>
      <c r="AI235" s="21">
        <f t="shared" si="297"/>
        <v>466</v>
      </c>
    </row>
    <row r="236" spans="1:35" s="5" customFormat="1" ht="21" customHeight="1">
      <c r="A236" s="24"/>
      <c r="B236" s="53"/>
      <c r="C236" s="24">
        <v>4170</v>
      </c>
      <c r="D236" s="11" t="s">
        <v>140</v>
      </c>
      <c r="E236" s="21">
        <v>43650</v>
      </c>
      <c r="F236" s="21"/>
      <c r="G236" s="21">
        <f t="shared" si="283"/>
        <v>43650</v>
      </c>
      <c r="H236" s="21"/>
      <c r="I236" s="21">
        <f t="shared" si="284"/>
        <v>43650</v>
      </c>
      <c r="J236" s="21">
        <v>4410</v>
      </c>
      <c r="K236" s="21">
        <f t="shared" si="285"/>
        <v>48060</v>
      </c>
      <c r="L236" s="21"/>
      <c r="M236" s="21">
        <f t="shared" si="286"/>
        <v>48060</v>
      </c>
      <c r="N236" s="21"/>
      <c r="O236" s="21">
        <f t="shared" si="287"/>
        <v>48060</v>
      </c>
      <c r="P236" s="21">
        <v>14736</v>
      </c>
      <c r="Q236" s="21">
        <f t="shared" si="288"/>
        <v>62796</v>
      </c>
      <c r="R236" s="21"/>
      <c r="S236" s="21">
        <f t="shared" si="289"/>
        <v>62796</v>
      </c>
      <c r="T236" s="21"/>
      <c r="U236" s="21">
        <f t="shared" si="290"/>
        <v>62796</v>
      </c>
      <c r="V236" s="21"/>
      <c r="W236" s="21">
        <f t="shared" si="291"/>
        <v>62796</v>
      </c>
      <c r="X236" s="21"/>
      <c r="Y236" s="21">
        <f t="shared" si="292"/>
        <v>62796</v>
      </c>
      <c r="Z236" s="21"/>
      <c r="AA236" s="21">
        <f t="shared" si="293"/>
        <v>62796</v>
      </c>
      <c r="AB236" s="21"/>
      <c r="AC236" s="21">
        <f t="shared" si="294"/>
        <v>62796</v>
      </c>
      <c r="AD236" s="21">
        <v>-6346</v>
      </c>
      <c r="AE236" s="21">
        <f t="shared" si="295"/>
        <v>56450</v>
      </c>
      <c r="AF236" s="21">
        <v>-5465</v>
      </c>
      <c r="AG236" s="21">
        <f t="shared" si="296"/>
        <v>50985</v>
      </c>
      <c r="AH236" s="21"/>
      <c r="AI236" s="21">
        <f t="shared" si="297"/>
        <v>50985</v>
      </c>
    </row>
    <row r="237" spans="1:35" s="5" customFormat="1" ht="21" customHeight="1">
      <c r="A237" s="24"/>
      <c r="B237" s="22"/>
      <c r="C237" s="15">
        <v>4210</v>
      </c>
      <c r="D237" s="11" t="s">
        <v>63</v>
      </c>
      <c r="E237" s="21">
        <v>21963</v>
      </c>
      <c r="F237" s="21"/>
      <c r="G237" s="21">
        <f t="shared" si="283"/>
        <v>21963</v>
      </c>
      <c r="H237" s="21"/>
      <c r="I237" s="21">
        <f t="shared" si="284"/>
        <v>21963</v>
      </c>
      <c r="J237" s="21">
        <v>10400</v>
      </c>
      <c r="K237" s="21">
        <f t="shared" si="285"/>
        <v>32363</v>
      </c>
      <c r="L237" s="21"/>
      <c r="M237" s="21">
        <f t="shared" si="286"/>
        <v>32363</v>
      </c>
      <c r="N237" s="21"/>
      <c r="O237" s="21">
        <f t="shared" si="287"/>
        <v>32363</v>
      </c>
      <c r="P237" s="21">
        <v>8409</v>
      </c>
      <c r="Q237" s="21">
        <f t="shared" si="288"/>
        <v>40772</v>
      </c>
      <c r="R237" s="21">
        <v>-6309</v>
      </c>
      <c r="S237" s="21">
        <f t="shared" si="289"/>
        <v>34463</v>
      </c>
      <c r="T237" s="21"/>
      <c r="U237" s="21">
        <f t="shared" si="290"/>
        <v>34463</v>
      </c>
      <c r="V237" s="21"/>
      <c r="W237" s="21">
        <f t="shared" si="291"/>
        <v>34463</v>
      </c>
      <c r="X237" s="21"/>
      <c r="Y237" s="21">
        <f t="shared" si="292"/>
        <v>34463</v>
      </c>
      <c r="Z237" s="21"/>
      <c r="AA237" s="21">
        <f t="shared" si="293"/>
        <v>34463</v>
      </c>
      <c r="AB237" s="21"/>
      <c r="AC237" s="21">
        <f t="shared" si="294"/>
        <v>34463</v>
      </c>
      <c r="AD237" s="21">
        <v>-10300</v>
      </c>
      <c r="AE237" s="21">
        <f t="shared" si="295"/>
        <v>24163</v>
      </c>
      <c r="AF237" s="21">
        <v>-262</v>
      </c>
      <c r="AG237" s="21">
        <f t="shared" si="296"/>
        <v>23901</v>
      </c>
      <c r="AH237" s="21"/>
      <c r="AI237" s="21">
        <f t="shared" si="297"/>
        <v>23901</v>
      </c>
    </row>
    <row r="238" spans="1:35" s="5" customFormat="1" ht="21" customHeight="1">
      <c r="A238" s="24"/>
      <c r="B238" s="22"/>
      <c r="C238" s="15">
        <v>4220</v>
      </c>
      <c r="D238" s="11" t="s">
        <v>91</v>
      </c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>
        <v>0</v>
      </c>
      <c r="R238" s="21">
        <v>6309</v>
      </c>
      <c r="S238" s="21">
        <f t="shared" si="289"/>
        <v>6309</v>
      </c>
      <c r="T238" s="21"/>
      <c r="U238" s="21">
        <f t="shared" si="290"/>
        <v>6309</v>
      </c>
      <c r="V238" s="21"/>
      <c r="W238" s="21">
        <f t="shared" si="291"/>
        <v>6309</v>
      </c>
      <c r="X238" s="21"/>
      <c r="Y238" s="21">
        <f t="shared" si="292"/>
        <v>6309</v>
      </c>
      <c r="Z238" s="21"/>
      <c r="AA238" s="21">
        <f t="shared" si="293"/>
        <v>6309</v>
      </c>
      <c r="AB238" s="21"/>
      <c r="AC238" s="21">
        <f t="shared" si="294"/>
        <v>6309</v>
      </c>
      <c r="AD238" s="21">
        <v>-6309</v>
      </c>
      <c r="AE238" s="21">
        <f t="shared" si="295"/>
        <v>0</v>
      </c>
      <c r="AF238" s="21">
        <v>1400</v>
      </c>
      <c r="AG238" s="21">
        <f t="shared" si="296"/>
        <v>1400</v>
      </c>
      <c r="AH238" s="21"/>
      <c r="AI238" s="21">
        <f t="shared" si="297"/>
        <v>1400</v>
      </c>
    </row>
    <row r="239" spans="1:35" s="5" customFormat="1" ht="21" customHeight="1">
      <c r="A239" s="24"/>
      <c r="B239" s="22"/>
      <c r="C239" s="15">
        <v>4260</v>
      </c>
      <c r="D239" s="11" t="s">
        <v>48</v>
      </c>
      <c r="E239" s="21">
        <v>1000</v>
      </c>
      <c r="F239" s="21"/>
      <c r="G239" s="21">
        <f t="shared" si="283"/>
        <v>1000</v>
      </c>
      <c r="H239" s="21"/>
      <c r="I239" s="21">
        <f t="shared" si="284"/>
        <v>1000</v>
      </c>
      <c r="J239" s="21"/>
      <c r="K239" s="21">
        <f t="shared" si="285"/>
        <v>1000</v>
      </c>
      <c r="L239" s="21"/>
      <c r="M239" s="21">
        <f t="shared" si="286"/>
        <v>1000</v>
      </c>
      <c r="N239" s="21"/>
      <c r="O239" s="21">
        <f t="shared" si="287"/>
        <v>1000</v>
      </c>
      <c r="P239" s="21"/>
      <c r="Q239" s="21">
        <f t="shared" si="288"/>
        <v>1000</v>
      </c>
      <c r="R239" s="21"/>
      <c r="S239" s="21">
        <f t="shared" si="289"/>
        <v>1000</v>
      </c>
      <c r="T239" s="21"/>
      <c r="U239" s="21">
        <f t="shared" si="290"/>
        <v>1000</v>
      </c>
      <c r="V239" s="21"/>
      <c r="W239" s="21">
        <f t="shared" si="291"/>
        <v>1000</v>
      </c>
      <c r="X239" s="21"/>
      <c r="Y239" s="21">
        <f t="shared" si="292"/>
        <v>1000</v>
      </c>
      <c r="Z239" s="21"/>
      <c r="AA239" s="21">
        <f t="shared" si="293"/>
        <v>1000</v>
      </c>
      <c r="AB239" s="21"/>
      <c r="AC239" s="21">
        <f t="shared" si="294"/>
        <v>1000</v>
      </c>
      <c r="AD239" s="21"/>
      <c r="AE239" s="21">
        <f t="shared" si="295"/>
        <v>1000</v>
      </c>
      <c r="AF239" s="21">
        <v>-550</v>
      </c>
      <c r="AG239" s="21">
        <f t="shared" si="296"/>
        <v>450</v>
      </c>
      <c r="AH239" s="21"/>
      <c r="AI239" s="21">
        <f t="shared" si="297"/>
        <v>450</v>
      </c>
    </row>
    <row r="240" spans="1:35" s="5" customFormat="1" ht="21" customHeight="1">
      <c r="A240" s="24"/>
      <c r="B240" s="22"/>
      <c r="C240" s="24">
        <v>4300</v>
      </c>
      <c r="D240" s="52" t="s">
        <v>38</v>
      </c>
      <c r="E240" s="21">
        <v>12940</v>
      </c>
      <c r="F240" s="21"/>
      <c r="G240" s="21">
        <f t="shared" si="283"/>
        <v>12940</v>
      </c>
      <c r="H240" s="21"/>
      <c r="I240" s="21">
        <f t="shared" si="284"/>
        <v>12940</v>
      </c>
      <c r="J240" s="21">
        <v>6878</v>
      </c>
      <c r="K240" s="21">
        <f t="shared" si="285"/>
        <v>19818</v>
      </c>
      <c r="L240" s="21"/>
      <c r="M240" s="21">
        <f t="shared" si="286"/>
        <v>19818</v>
      </c>
      <c r="N240" s="21"/>
      <c r="O240" s="21">
        <f t="shared" si="287"/>
        <v>19818</v>
      </c>
      <c r="P240" s="21">
        <v>2782</v>
      </c>
      <c r="Q240" s="21">
        <f t="shared" si="288"/>
        <v>22600</v>
      </c>
      <c r="R240" s="21"/>
      <c r="S240" s="21">
        <f t="shared" si="289"/>
        <v>22600</v>
      </c>
      <c r="T240" s="21"/>
      <c r="U240" s="21">
        <f t="shared" si="290"/>
        <v>22600</v>
      </c>
      <c r="V240" s="21"/>
      <c r="W240" s="21">
        <f t="shared" si="291"/>
        <v>22600</v>
      </c>
      <c r="X240" s="21"/>
      <c r="Y240" s="21">
        <f t="shared" si="292"/>
        <v>22600</v>
      </c>
      <c r="Z240" s="21"/>
      <c r="AA240" s="21">
        <f t="shared" si="293"/>
        <v>22600</v>
      </c>
      <c r="AB240" s="21"/>
      <c r="AC240" s="21">
        <f t="shared" si="294"/>
        <v>22600</v>
      </c>
      <c r="AD240" s="21">
        <v>-9660</v>
      </c>
      <c r="AE240" s="21">
        <f t="shared" si="295"/>
        <v>12940</v>
      </c>
      <c r="AF240" s="21">
        <v>6213</v>
      </c>
      <c r="AG240" s="21">
        <f t="shared" si="296"/>
        <v>19153</v>
      </c>
      <c r="AH240" s="21"/>
      <c r="AI240" s="21">
        <f t="shared" si="297"/>
        <v>19153</v>
      </c>
    </row>
    <row r="241" spans="1:35" s="5" customFormat="1" ht="21" customHeight="1">
      <c r="A241" s="24"/>
      <c r="B241" s="22"/>
      <c r="C241" s="24">
        <v>4780</v>
      </c>
      <c r="D241" s="52" t="s">
        <v>172</v>
      </c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>
        <v>0</v>
      </c>
      <c r="P241" s="21">
        <v>48</v>
      </c>
      <c r="Q241" s="21">
        <f t="shared" si="288"/>
        <v>48</v>
      </c>
      <c r="R241" s="21"/>
      <c r="S241" s="21">
        <f t="shared" si="289"/>
        <v>48</v>
      </c>
      <c r="T241" s="21"/>
      <c r="U241" s="21">
        <f t="shared" si="290"/>
        <v>48</v>
      </c>
      <c r="V241" s="21"/>
      <c r="W241" s="21">
        <f t="shared" si="291"/>
        <v>48</v>
      </c>
      <c r="X241" s="21"/>
      <c r="Y241" s="21">
        <f t="shared" si="292"/>
        <v>48</v>
      </c>
      <c r="Z241" s="21"/>
      <c r="AA241" s="21">
        <f t="shared" si="293"/>
        <v>48</v>
      </c>
      <c r="AB241" s="21"/>
      <c r="AC241" s="21">
        <f t="shared" si="294"/>
        <v>48</v>
      </c>
      <c r="AD241" s="21">
        <v>12</v>
      </c>
      <c r="AE241" s="21">
        <f t="shared" si="295"/>
        <v>60</v>
      </c>
      <c r="AF241" s="21">
        <v>15</v>
      </c>
      <c r="AG241" s="21">
        <f t="shared" si="296"/>
        <v>75</v>
      </c>
      <c r="AH241" s="21"/>
      <c r="AI241" s="21">
        <f t="shared" si="297"/>
        <v>75</v>
      </c>
    </row>
    <row r="242" spans="1:35" s="5" customFormat="1" ht="21" customHeight="1">
      <c r="A242" s="24"/>
      <c r="B242" s="15">
        <v>92695</v>
      </c>
      <c r="C242" s="24"/>
      <c r="D242" s="52" t="s">
        <v>6</v>
      </c>
      <c r="E242" s="21">
        <f aca="true" t="shared" si="298" ref="E242:Q242">SUM(E244:E246)</f>
        <v>10605</v>
      </c>
      <c r="F242" s="21">
        <f t="shared" si="298"/>
        <v>0</v>
      </c>
      <c r="G242" s="21">
        <f t="shared" si="298"/>
        <v>10605</v>
      </c>
      <c r="H242" s="21">
        <f t="shared" si="298"/>
        <v>0</v>
      </c>
      <c r="I242" s="21">
        <f t="shared" si="298"/>
        <v>10605</v>
      </c>
      <c r="J242" s="21">
        <f t="shared" si="298"/>
        <v>0</v>
      </c>
      <c r="K242" s="21">
        <f t="shared" si="298"/>
        <v>10605</v>
      </c>
      <c r="L242" s="21">
        <f t="shared" si="298"/>
        <v>0</v>
      </c>
      <c r="M242" s="21">
        <f t="shared" si="298"/>
        <v>10605</v>
      </c>
      <c r="N242" s="21">
        <f t="shared" si="298"/>
        <v>0</v>
      </c>
      <c r="O242" s="21">
        <f t="shared" si="298"/>
        <v>10605</v>
      </c>
      <c r="P242" s="21">
        <f t="shared" si="298"/>
        <v>0</v>
      </c>
      <c r="Q242" s="21">
        <f t="shared" si="298"/>
        <v>10605</v>
      </c>
      <c r="R242" s="21">
        <f aca="true" t="shared" si="299" ref="R242:W242">SUM(R244:R246)</f>
        <v>0</v>
      </c>
      <c r="S242" s="21">
        <f t="shared" si="299"/>
        <v>10605</v>
      </c>
      <c r="T242" s="21">
        <f t="shared" si="299"/>
        <v>0</v>
      </c>
      <c r="U242" s="21">
        <f t="shared" si="299"/>
        <v>10605</v>
      </c>
      <c r="V242" s="21">
        <f t="shared" si="299"/>
        <v>0</v>
      </c>
      <c r="W242" s="21">
        <f t="shared" si="299"/>
        <v>10605</v>
      </c>
      <c r="X242" s="21">
        <f>SUM(X244:X246)</f>
        <v>0</v>
      </c>
      <c r="Y242" s="21">
        <f>SUM(Y244:Y246)</f>
        <v>10605</v>
      </c>
      <c r="Z242" s="21">
        <f>SUM(Z244:Z246)</f>
        <v>0</v>
      </c>
      <c r="AA242" s="21">
        <f>SUM(AA244:AA246)</f>
        <v>10605</v>
      </c>
      <c r="AB242" s="21">
        <f>SUM(AB244:AB246)</f>
        <v>0</v>
      </c>
      <c r="AC242" s="21">
        <f aca="true" t="shared" si="300" ref="AC242:AI242">SUM(AC243:AC246)</f>
        <v>10605</v>
      </c>
      <c r="AD242" s="21">
        <f t="shared" si="300"/>
        <v>40000</v>
      </c>
      <c r="AE242" s="21">
        <f t="shared" si="300"/>
        <v>50605</v>
      </c>
      <c r="AF242" s="21">
        <f t="shared" si="300"/>
        <v>-355</v>
      </c>
      <c r="AG242" s="21">
        <f t="shared" si="300"/>
        <v>50250</v>
      </c>
      <c r="AH242" s="21">
        <f t="shared" si="300"/>
        <v>0</v>
      </c>
      <c r="AI242" s="21">
        <f t="shared" si="300"/>
        <v>50250</v>
      </c>
    </row>
    <row r="243" spans="1:35" s="5" customFormat="1" ht="21" customHeight="1">
      <c r="A243" s="24"/>
      <c r="B243" s="15"/>
      <c r="C243" s="24">
        <v>4170</v>
      </c>
      <c r="D243" s="11" t="s">
        <v>140</v>
      </c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>
        <v>0</v>
      </c>
      <c r="AD243" s="21">
        <v>13731</v>
      </c>
      <c r="AE243" s="21">
        <f>SUM(AC243:AD243)</f>
        <v>13731</v>
      </c>
      <c r="AF243" s="21"/>
      <c r="AG243" s="21">
        <f>SUM(AE243:AF243)</f>
        <v>13731</v>
      </c>
      <c r="AH243" s="21"/>
      <c r="AI243" s="21">
        <f>SUM(AG243:AH243)</f>
        <v>13731</v>
      </c>
    </row>
    <row r="244" spans="1:35" s="5" customFormat="1" ht="21" customHeight="1">
      <c r="A244" s="24"/>
      <c r="B244" s="15"/>
      <c r="C244" s="15">
        <v>4210</v>
      </c>
      <c r="D244" s="11" t="s">
        <v>63</v>
      </c>
      <c r="E244" s="21">
        <v>8905</v>
      </c>
      <c r="F244" s="21"/>
      <c r="G244" s="21">
        <f>SUM(E244:F244)</f>
        <v>8905</v>
      </c>
      <c r="H244" s="21"/>
      <c r="I244" s="21">
        <f>SUM(G244:H244)</f>
        <v>8905</v>
      </c>
      <c r="J244" s="21"/>
      <c r="K244" s="21">
        <f>SUM(I244:J244)</f>
        <v>8905</v>
      </c>
      <c r="L244" s="21"/>
      <c r="M244" s="21">
        <f>SUM(K244:L244)</f>
        <v>8905</v>
      </c>
      <c r="N244" s="21"/>
      <c r="O244" s="21">
        <f>SUM(M244:N244)</f>
        <v>8905</v>
      </c>
      <c r="P244" s="21"/>
      <c r="Q244" s="21">
        <f>SUM(O244:P244)</f>
        <v>8905</v>
      </c>
      <c r="R244" s="21"/>
      <c r="S244" s="21">
        <f>SUM(Q244:R244)</f>
        <v>8905</v>
      </c>
      <c r="T244" s="21"/>
      <c r="U244" s="21">
        <f>SUM(S244:T244)</f>
        <v>8905</v>
      </c>
      <c r="V244" s="21"/>
      <c r="W244" s="21">
        <f>SUM(U244:V244)</f>
        <v>8905</v>
      </c>
      <c r="X244" s="21"/>
      <c r="Y244" s="21">
        <f>SUM(W244:X244)</f>
        <v>8905</v>
      </c>
      <c r="Z244" s="21"/>
      <c r="AA244" s="21">
        <f>SUM(Y244:Z244)</f>
        <v>8905</v>
      </c>
      <c r="AB244" s="21">
        <v>-340</v>
      </c>
      <c r="AC244" s="21">
        <f>SUM(AA244:AB244)</f>
        <v>8565</v>
      </c>
      <c r="AD244" s="21">
        <v>10300</v>
      </c>
      <c r="AE244" s="21">
        <f>SUM(AC244:AD244)</f>
        <v>18865</v>
      </c>
      <c r="AF244" s="21">
        <v>-155</v>
      </c>
      <c r="AG244" s="21">
        <f>SUM(AE244:AF244)</f>
        <v>18710</v>
      </c>
      <c r="AH244" s="21"/>
      <c r="AI244" s="21">
        <f>SUM(AG244:AH244)</f>
        <v>18710</v>
      </c>
    </row>
    <row r="245" spans="1:35" s="5" customFormat="1" ht="21" customHeight="1">
      <c r="A245" s="24"/>
      <c r="B245" s="15"/>
      <c r="C245" s="15">
        <v>4220</v>
      </c>
      <c r="D245" s="11" t="s">
        <v>91</v>
      </c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>
        <v>0</v>
      </c>
      <c r="AD245" s="21">
        <v>6309</v>
      </c>
      <c r="AE245" s="21">
        <f>SUM(AC245:AD245)</f>
        <v>6309</v>
      </c>
      <c r="AF245" s="21"/>
      <c r="AG245" s="21">
        <f>SUM(AE245:AF245)</f>
        <v>6309</v>
      </c>
      <c r="AH245" s="21"/>
      <c r="AI245" s="21">
        <f>SUM(AG245:AH245)</f>
        <v>6309</v>
      </c>
    </row>
    <row r="246" spans="1:35" s="5" customFormat="1" ht="21" customHeight="1">
      <c r="A246" s="24"/>
      <c r="B246" s="15"/>
      <c r="C246" s="15">
        <v>4300</v>
      </c>
      <c r="D246" s="52" t="s">
        <v>38</v>
      </c>
      <c r="E246" s="21">
        <v>1700</v>
      </c>
      <c r="F246" s="21"/>
      <c r="G246" s="21">
        <f>SUM(E246:F246)</f>
        <v>1700</v>
      </c>
      <c r="H246" s="21"/>
      <c r="I246" s="21">
        <f>SUM(G246:H246)</f>
        <v>1700</v>
      </c>
      <c r="J246" s="21"/>
      <c r="K246" s="21">
        <f>SUM(I246:J246)</f>
        <v>1700</v>
      </c>
      <c r="L246" s="21"/>
      <c r="M246" s="21">
        <f>SUM(K246:L246)</f>
        <v>1700</v>
      </c>
      <c r="N246" s="21"/>
      <c r="O246" s="21">
        <f>SUM(M246:N246)</f>
        <v>1700</v>
      </c>
      <c r="P246" s="21"/>
      <c r="Q246" s="21">
        <f>SUM(O246:P246)</f>
        <v>1700</v>
      </c>
      <c r="R246" s="21"/>
      <c r="S246" s="21">
        <f>SUM(Q246:R246)</f>
        <v>1700</v>
      </c>
      <c r="T246" s="21"/>
      <c r="U246" s="21">
        <f>SUM(S246:T246)</f>
        <v>1700</v>
      </c>
      <c r="V246" s="21"/>
      <c r="W246" s="21">
        <f>SUM(U246:V246)</f>
        <v>1700</v>
      </c>
      <c r="X246" s="21"/>
      <c r="Y246" s="21">
        <f>SUM(W246:X246)</f>
        <v>1700</v>
      </c>
      <c r="Z246" s="21"/>
      <c r="AA246" s="21">
        <f>SUM(Y246:Z246)</f>
        <v>1700</v>
      </c>
      <c r="AB246" s="21">
        <v>340</v>
      </c>
      <c r="AC246" s="21">
        <f>SUM(AA246:AB246)</f>
        <v>2040</v>
      </c>
      <c r="AD246" s="21">
        <v>9660</v>
      </c>
      <c r="AE246" s="21">
        <f>SUM(AC246:AD246)</f>
        <v>11700</v>
      </c>
      <c r="AF246" s="21">
        <v>-200</v>
      </c>
      <c r="AG246" s="21">
        <f>SUM(AE246:AF246)</f>
        <v>11500</v>
      </c>
      <c r="AH246" s="21"/>
      <c r="AI246" s="21">
        <f>SUM(AG246:AH246)</f>
        <v>11500</v>
      </c>
    </row>
    <row r="247" spans="1:35" s="2" customFormat="1" ht="20.25" customHeight="1">
      <c r="A247" s="54"/>
      <c r="B247" s="54"/>
      <c r="C247" s="54"/>
      <c r="D247" s="9" t="s">
        <v>20</v>
      </c>
      <c r="E247" s="30">
        <f aca="true" t="shared" si="301" ref="E247:Q247">SUM(E224,E207,E176,E165,E128,E111,E74,E68,E65,E56,E35,E25,E7,E162)</f>
        <v>35265158</v>
      </c>
      <c r="F247" s="30">
        <f t="shared" si="301"/>
        <v>-38784</v>
      </c>
      <c r="G247" s="30">
        <f t="shared" si="301"/>
        <v>35226374</v>
      </c>
      <c r="H247" s="30">
        <f t="shared" si="301"/>
        <v>-8141</v>
      </c>
      <c r="I247" s="30">
        <f t="shared" si="301"/>
        <v>35218233</v>
      </c>
      <c r="J247" s="30">
        <f t="shared" si="301"/>
        <v>-92435</v>
      </c>
      <c r="K247" s="30">
        <f t="shared" si="301"/>
        <v>35125798</v>
      </c>
      <c r="L247" s="30">
        <f t="shared" si="301"/>
        <v>417012</v>
      </c>
      <c r="M247" s="30">
        <f t="shared" si="301"/>
        <v>35542810</v>
      </c>
      <c r="N247" s="30">
        <f t="shared" si="301"/>
        <v>0</v>
      </c>
      <c r="O247" s="30">
        <f t="shared" si="301"/>
        <v>35542810</v>
      </c>
      <c r="P247" s="30">
        <f t="shared" si="301"/>
        <v>326890</v>
      </c>
      <c r="Q247" s="30">
        <f t="shared" si="301"/>
        <v>35869700</v>
      </c>
      <c r="R247" s="30">
        <f aca="true" t="shared" si="302" ref="R247:W247">SUM(R224,R207,R176,R165,R128,R111,R74,R68,R65,R56,R35,R25,R7,R162)</f>
        <v>0</v>
      </c>
      <c r="S247" s="30">
        <f t="shared" si="302"/>
        <v>35869700</v>
      </c>
      <c r="T247" s="30">
        <f t="shared" si="302"/>
        <v>58000</v>
      </c>
      <c r="U247" s="30">
        <f t="shared" si="302"/>
        <v>35927700</v>
      </c>
      <c r="V247" s="30">
        <f t="shared" si="302"/>
        <v>-58151</v>
      </c>
      <c r="W247" s="30">
        <f t="shared" si="302"/>
        <v>35869549</v>
      </c>
      <c r="X247" s="30">
        <f aca="true" t="shared" si="303" ref="X247:AC247">SUM(X224,X207,X176,X165,X128,X111,X74,X68,X65,X56,X35,X25,X7,X162)</f>
        <v>120600</v>
      </c>
      <c r="Y247" s="30">
        <f t="shared" si="303"/>
        <v>35990149</v>
      </c>
      <c r="Z247" s="30">
        <f t="shared" si="303"/>
        <v>0</v>
      </c>
      <c r="AA247" s="30">
        <f t="shared" si="303"/>
        <v>35990149</v>
      </c>
      <c r="AB247" s="30">
        <f t="shared" si="303"/>
        <v>331943</v>
      </c>
      <c r="AC247" s="30">
        <f t="shared" si="303"/>
        <v>36322092</v>
      </c>
      <c r="AD247" s="30">
        <f aca="true" t="shared" si="304" ref="AD247:AI247">SUM(AD224,AD207,AD176,AD165,AD128,AD111,AD74,AD68,AD65,AD56,AD35,AD25,AD7,AD162)</f>
        <v>-23389</v>
      </c>
      <c r="AE247" s="30">
        <f t="shared" si="304"/>
        <v>36298703</v>
      </c>
      <c r="AF247" s="30">
        <f t="shared" si="304"/>
        <v>-110103</v>
      </c>
      <c r="AG247" s="30">
        <f t="shared" si="304"/>
        <v>36188600</v>
      </c>
      <c r="AH247" s="30">
        <f t="shared" si="304"/>
        <v>394577</v>
      </c>
      <c r="AI247" s="30">
        <f t="shared" si="304"/>
        <v>36583177</v>
      </c>
    </row>
    <row r="248" spans="1:35" ht="12.75">
      <c r="A248" s="13"/>
      <c r="B248" s="13"/>
      <c r="C248" s="13"/>
      <c r="D248" s="13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</row>
    <row r="249" spans="4:35" ht="12.75">
      <c r="D249" s="13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</row>
    <row r="250" spans="4:35" ht="12.75">
      <c r="D250" s="13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</row>
    <row r="251" spans="1:35" s="3" customFormat="1" ht="12.75">
      <c r="A251" s="4"/>
      <c r="B251" s="4"/>
      <c r="C251" s="4"/>
      <c r="D251" s="4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</row>
    <row r="252" spans="1:35" s="3" customFormat="1" ht="12.75">
      <c r="A252" s="4"/>
      <c r="B252" s="4"/>
      <c r="C252" s="4"/>
      <c r="D252" s="4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</row>
    <row r="253" spans="1:35" s="3" customFormat="1" ht="12.75">
      <c r="A253" s="4"/>
      <c r="B253" s="4"/>
      <c r="C253" s="4"/>
      <c r="D253" s="4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</row>
    <row r="254" spans="1:35" s="3" customFormat="1" ht="12.75">
      <c r="A254" s="4"/>
      <c r="B254" s="4"/>
      <c r="C254" s="4"/>
      <c r="D254" s="4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</row>
    <row r="255" spans="1:35" s="3" customFormat="1" ht="12.75">
      <c r="A255" s="4"/>
      <c r="B255" s="4"/>
      <c r="C255" s="4"/>
      <c r="D255" s="4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</row>
    <row r="256" spans="1:35" s="3" customFormat="1" ht="12.75">
      <c r="A256" s="4"/>
      <c r="B256" s="4"/>
      <c r="C256" s="4"/>
      <c r="D256" s="4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</row>
    <row r="257" spans="1:35" s="3" customFormat="1" ht="12.75">
      <c r="A257" s="4"/>
      <c r="B257" s="4"/>
      <c r="C257" s="4"/>
      <c r="D257" s="4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</row>
    <row r="258" spans="1:35" s="3" customFormat="1" ht="12.75">
      <c r="A258" s="4"/>
      <c r="B258" s="4"/>
      <c r="C258" s="4"/>
      <c r="D258" s="4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</row>
    <row r="259" spans="1:35" s="3" customFormat="1" ht="12.75">
      <c r="A259" s="4"/>
      <c r="B259" s="4"/>
      <c r="C259" s="4"/>
      <c r="D259" s="4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</row>
    <row r="260" spans="1:35" s="3" customFormat="1" ht="12.75">
      <c r="A260" s="4"/>
      <c r="B260" s="4"/>
      <c r="C260" s="4"/>
      <c r="D260" s="4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1:35" s="3" customFormat="1" ht="12.75">
      <c r="A261" s="4"/>
      <c r="B261" s="4"/>
      <c r="C261" s="4"/>
      <c r="D261" s="4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</row>
    <row r="262" spans="1:35" s="3" customFormat="1" ht="12.75">
      <c r="A262" s="4"/>
      <c r="B262" s="4"/>
      <c r="C262" s="4"/>
      <c r="D262" s="4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</row>
    <row r="263" spans="1:35" s="3" customFormat="1" ht="12.75">
      <c r="A263" s="4"/>
      <c r="B263" s="4"/>
      <c r="C263" s="4"/>
      <c r="D263" s="4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</row>
    <row r="264" spans="1:35" s="3" customFormat="1" ht="12.75">
      <c r="A264" s="4"/>
      <c r="B264" s="4"/>
      <c r="C264" s="4"/>
      <c r="D264" s="4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</row>
    <row r="265" spans="1:35" s="3" customFormat="1" ht="12.75">
      <c r="A265" s="4"/>
      <c r="B265" s="4"/>
      <c r="C265" s="4"/>
      <c r="D265" s="4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</row>
    <row r="266" spans="1:35" s="3" customFormat="1" ht="12.75">
      <c r="A266" s="4"/>
      <c r="B266" s="4"/>
      <c r="C266" s="4"/>
      <c r="D266" s="4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</row>
    <row r="267" spans="1:35" s="3" customFormat="1" ht="12.75">
      <c r="A267" s="4"/>
      <c r="B267" s="4"/>
      <c r="C267" s="4"/>
      <c r="D267" s="4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</row>
    <row r="268" spans="1:35" s="3" customFormat="1" ht="12.75">
      <c r="A268" s="4"/>
      <c r="B268" s="4"/>
      <c r="C268" s="4"/>
      <c r="D268" s="4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</row>
    <row r="269" spans="1:35" s="3" customFormat="1" ht="12.75">
      <c r="A269" s="4"/>
      <c r="B269" s="4"/>
      <c r="C269" s="4"/>
      <c r="D269" s="4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1:35" s="3" customFormat="1" ht="12.75">
      <c r="A270" s="4"/>
      <c r="B270" s="4"/>
      <c r="C270" s="4"/>
      <c r="D270" s="4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</row>
    <row r="271" spans="1:35" s="3" customFormat="1" ht="12.75">
      <c r="A271" s="4"/>
      <c r="B271" s="4"/>
      <c r="C271" s="4"/>
      <c r="D271" s="4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</row>
    <row r="272" spans="1:35" s="3" customFormat="1" ht="12.75">
      <c r="A272" s="4"/>
      <c r="B272" s="4"/>
      <c r="C272" s="4"/>
      <c r="D272" s="4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</row>
    <row r="273" spans="1:35" s="3" customFormat="1" ht="12.75">
      <c r="A273" s="4"/>
      <c r="B273" s="4"/>
      <c r="C273" s="4"/>
      <c r="D273" s="4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</row>
    <row r="274" spans="1:35" s="3" customFormat="1" ht="12.75">
      <c r="A274" s="4"/>
      <c r="B274" s="4"/>
      <c r="C274" s="4"/>
      <c r="D274" s="4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</row>
    <row r="275" spans="1:35" s="3" customFormat="1" ht="12.75">
      <c r="A275" s="4"/>
      <c r="B275" s="4"/>
      <c r="C275" s="4"/>
      <c r="D275" s="4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</row>
    <row r="276" spans="1:35" s="3" customFormat="1" ht="12.75">
      <c r="A276" s="4"/>
      <c r="B276" s="4"/>
      <c r="C276" s="4"/>
      <c r="D276" s="4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</row>
    <row r="277" spans="1:35" s="3" customFormat="1" ht="12.75">
      <c r="A277" s="4"/>
      <c r="B277" s="4"/>
      <c r="C277" s="4"/>
      <c r="D277" s="4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</row>
    <row r="278" spans="1:35" s="3" customFormat="1" ht="12.75">
      <c r="A278" s="4"/>
      <c r="B278" s="4"/>
      <c r="C278" s="4"/>
      <c r="D278" s="4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</row>
    <row r="279" spans="1:35" s="3" customFormat="1" ht="12.75">
      <c r="A279" s="4"/>
      <c r="B279" s="4"/>
      <c r="C279" s="4"/>
      <c r="D279" s="4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</row>
    <row r="280" spans="1:35" s="3" customFormat="1" ht="12.75">
      <c r="A280" s="4"/>
      <c r="B280" s="4"/>
      <c r="C280" s="4"/>
      <c r="D280" s="4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</row>
    <row r="281" spans="1:35" s="3" customFormat="1" ht="12.75">
      <c r="A281" s="4"/>
      <c r="B281" s="4"/>
      <c r="C281" s="4"/>
      <c r="D281" s="4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</row>
    <row r="282" spans="1:35" s="3" customFormat="1" ht="12.75">
      <c r="A282" s="4"/>
      <c r="B282" s="4"/>
      <c r="C282" s="4"/>
      <c r="D282" s="4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</row>
    <row r="283" spans="1:35" s="3" customFormat="1" ht="12.75">
      <c r="A283" s="4"/>
      <c r="B283" s="4"/>
      <c r="C283" s="4"/>
      <c r="D283" s="4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</row>
    <row r="284" spans="1:35" s="3" customFormat="1" ht="12.75">
      <c r="A284" s="4"/>
      <c r="B284" s="4"/>
      <c r="C284" s="4"/>
      <c r="D284" s="4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</row>
    <row r="285" spans="1:35" s="3" customFormat="1" ht="12.75">
      <c r="A285" s="4"/>
      <c r="B285" s="4"/>
      <c r="C285" s="4"/>
      <c r="D285" s="4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</row>
    <row r="286" spans="1:35" s="3" customFormat="1" ht="12.75">
      <c r="A286" s="4"/>
      <c r="B286" s="4"/>
      <c r="C286" s="4"/>
      <c r="D286" s="4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</row>
    <row r="287" spans="1:35" s="3" customFormat="1" ht="12.75">
      <c r="A287" s="4"/>
      <c r="B287" s="4"/>
      <c r="C287" s="4"/>
      <c r="D287" s="4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</row>
    <row r="288" spans="1:35" s="3" customFormat="1" ht="12.75">
      <c r="A288" s="4"/>
      <c r="B288" s="4"/>
      <c r="C288" s="4"/>
      <c r="D288" s="4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</row>
    <row r="289" spans="1:35" s="3" customFormat="1" ht="12.75">
      <c r="A289" s="4"/>
      <c r="B289" s="4"/>
      <c r="C289" s="4"/>
      <c r="D289" s="4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</row>
    <row r="290" spans="1:35" s="3" customFormat="1" ht="12.75">
      <c r="A290" s="4"/>
      <c r="B290" s="4"/>
      <c r="C290" s="4"/>
      <c r="D290" s="4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</row>
    <row r="291" spans="1:35" s="3" customFormat="1" ht="12.75">
      <c r="A291" s="4"/>
      <c r="B291" s="4"/>
      <c r="C291" s="4"/>
      <c r="D291" s="4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</row>
    <row r="292" spans="1:35" s="3" customFormat="1" ht="12.75">
      <c r="A292" s="4"/>
      <c r="B292" s="4"/>
      <c r="C292" s="4"/>
      <c r="D292" s="4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</row>
    <row r="293" spans="1:35" s="3" customFormat="1" ht="12.75">
      <c r="A293" s="4"/>
      <c r="B293" s="4"/>
      <c r="C293" s="4"/>
      <c r="D293" s="4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</row>
    <row r="294" spans="1:35" s="3" customFormat="1" ht="12.75">
      <c r="A294" s="4"/>
      <c r="B294" s="4"/>
      <c r="C294" s="4"/>
      <c r="D294" s="4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</row>
    <row r="295" spans="1:35" s="3" customFormat="1" ht="12.75">
      <c r="A295" s="4"/>
      <c r="B295" s="4"/>
      <c r="C295" s="4"/>
      <c r="D295" s="4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</row>
    <row r="296" spans="1:35" s="3" customFormat="1" ht="12.75">
      <c r="A296" s="4"/>
      <c r="B296" s="4"/>
      <c r="C296" s="4"/>
      <c r="D296" s="4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</row>
    <row r="297" spans="1:35" s="3" customFormat="1" ht="12.75">
      <c r="A297" s="4"/>
      <c r="B297" s="4"/>
      <c r="C297" s="4"/>
      <c r="D297" s="4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</row>
    <row r="298" spans="1:35" s="3" customFormat="1" ht="12.75">
      <c r="A298" s="4"/>
      <c r="B298" s="4"/>
      <c r="C298" s="4"/>
      <c r="D298" s="4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</row>
    <row r="299" spans="1:35" s="3" customFormat="1" ht="12.75">
      <c r="A299" s="4"/>
      <c r="B299" s="4"/>
      <c r="C299" s="4"/>
      <c r="D299" s="4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</row>
    <row r="300" spans="1:35" s="3" customFormat="1" ht="12.75">
      <c r="A300" s="4"/>
      <c r="B300" s="4"/>
      <c r="C300" s="4"/>
      <c r="D300" s="4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</row>
    <row r="301" spans="1:35" s="3" customFormat="1" ht="12.75">
      <c r="A301" s="4"/>
      <c r="B301" s="4"/>
      <c r="C301" s="4"/>
      <c r="D301" s="4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</row>
    <row r="302" spans="1:35" s="3" customFormat="1" ht="12.75">
      <c r="A302" s="4"/>
      <c r="B302" s="4"/>
      <c r="C302" s="4"/>
      <c r="D302" s="4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</row>
    <row r="303" spans="1:35" s="3" customFormat="1" ht="12.75">
      <c r="A303" s="4"/>
      <c r="B303" s="4"/>
      <c r="C303" s="4"/>
      <c r="D303" s="4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</row>
    <row r="304" spans="1:35" s="3" customFormat="1" ht="12.75">
      <c r="A304" s="4"/>
      <c r="B304" s="4"/>
      <c r="C304" s="4"/>
      <c r="D304" s="4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</row>
    <row r="305" spans="1:35" s="3" customFormat="1" ht="12.75">
      <c r="A305" s="4"/>
      <c r="B305" s="4"/>
      <c r="C305" s="4"/>
      <c r="D305" s="4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</row>
    <row r="306" spans="1:35" s="3" customFormat="1" ht="12.75">
      <c r="A306" s="4"/>
      <c r="B306" s="4"/>
      <c r="C306" s="4"/>
      <c r="D306" s="4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</row>
    <row r="307" spans="1:35" s="3" customFormat="1" ht="12.75">
      <c r="A307" s="4"/>
      <c r="B307" s="4"/>
      <c r="C307" s="4"/>
      <c r="D307" s="4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</row>
    <row r="308" spans="1:35" s="3" customFormat="1" ht="12.75">
      <c r="A308" s="4"/>
      <c r="B308" s="4"/>
      <c r="C308" s="4"/>
      <c r="D308" s="4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</row>
    <row r="309" spans="1:35" s="3" customFormat="1" ht="12.75">
      <c r="A309" s="4"/>
      <c r="B309" s="4"/>
      <c r="C309" s="4"/>
      <c r="D309" s="4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</row>
    <row r="310" spans="1:35" s="3" customFormat="1" ht="12.75">
      <c r="A310" s="4"/>
      <c r="B310" s="4"/>
      <c r="C310" s="4"/>
      <c r="D310" s="4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</row>
    <row r="311" spans="1:35" s="3" customFormat="1" ht="12.75">
      <c r="A311" s="4"/>
      <c r="B311" s="4"/>
      <c r="C311" s="4"/>
      <c r="D311" s="4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</row>
    <row r="312" spans="1:35" s="3" customFormat="1" ht="12.75">
      <c r="A312" s="4"/>
      <c r="B312" s="4"/>
      <c r="C312" s="4"/>
      <c r="D312" s="4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</row>
    <row r="313" spans="1:35" s="3" customFormat="1" ht="12.75">
      <c r="A313" s="4"/>
      <c r="B313" s="4"/>
      <c r="C313" s="4"/>
      <c r="D313" s="4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</row>
    <row r="314" spans="1:35" s="3" customFormat="1" ht="12.75">
      <c r="A314" s="4"/>
      <c r="B314" s="4"/>
      <c r="C314" s="4"/>
      <c r="D314" s="4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</row>
    <row r="315" spans="1:35" s="3" customFormat="1" ht="12.75">
      <c r="A315" s="4"/>
      <c r="B315" s="4"/>
      <c r="C315" s="4"/>
      <c r="D315" s="4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</row>
    <row r="316" spans="1:35" s="3" customFormat="1" ht="12.75">
      <c r="A316" s="4"/>
      <c r="B316" s="4"/>
      <c r="C316" s="4"/>
      <c r="D316" s="4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</row>
    <row r="317" spans="1:35" s="3" customFormat="1" ht="12.75">
      <c r="A317" s="4"/>
      <c r="B317" s="4"/>
      <c r="C317" s="4"/>
      <c r="D317" s="4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</row>
    <row r="318" spans="1:35" s="3" customFormat="1" ht="12.75">
      <c r="A318" s="4"/>
      <c r="B318" s="4"/>
      <c r="C318" s="4"/>
      <c r="D318" s="4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</row>
    <row r="319" spans="1:35" s="3" customFormat="1" ht="12.75">
      <c r="A319" s="4"/>
      <c r="B319" s="4"/>
      <c r="C319" s="4"/>
      <c r="D319" s="4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</row>
    <row r="320" spans="1:35" s="3" customFormat="1" ht="12.75">
      <c r="A320" s="4"/>
      <c r="B320" s="4"/>
      <c r="C320" s="4"/>
      <c r="D320" s="4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</row>
    <row r="321" spans="1:35" s="3" customFormat="1" ht="12.75">
      <c r="A321" s="4"/>
      <c r="B321" s="4"/>
      <c r="C321" s="4"/>
      <c r="D321" s="4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</row>
    <row r="322" spans="1:35" s="3" customFormat="1" ht="12.75">
      <c r="A322" s="4"/>
      <c r="B322" s="4"/>
      <c r="C322" s="4"/>
      <c r="D322" s="4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</row>
    <row r="323" spans="1:35" s="3" customFormat="1" ht="12.75">
      <c r="A323" s="4"/>
      <c r="B323" s="4"/>
      <c r="C323" s="4"/>
      <c r="D323" s="4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</row>
    <row r="324" spans="1:35" s="3" customFormat="1" ht="12.75">
      <c r="A324" s="4"/>
      <c r="B324" s="4"/>
      <c r="C324" s="4"/>
      <c r="D324" s="4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</row>
    <row r="325" spans="1:35" s="3" customFormat="1" ht="12.75">
      <c r="A325" s="4"/>
      <c r="B325" s="4"/>
      <c r="C325" s="4"/>
      <c r="D325" s="4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</row>
    <row r="326" spans="1:35" s="3" customFormat="1" ht="12.75">
      <c r="A326" s="4"/>
      <c r="B326" s="4"/>
      <c r="C326" s="4"/>
      <c r="D326" s="4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</row>
    <row r="327" spans="1:35" s="3" customFormat="1" ht="12.75">
      <c r="A327" s="4"/>
      <c r="B327" s="4"/>
      <c r="C327" s="4"/>
      <c r="D327" s="4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</row>
    <row r="328" spans="1:35" s="3" customFormat="1" ht="12.75">
      <c r="A328" s="4"/>
      <c r="B328" s="4"/>
      <c r="C328" s="4"/>
      <c r="D328" s="4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</row>
    <row r="329" spans="1:35" s="3" customFormat="1" ht="12.75">
      <c r="A329" s="4"/>
      <c r="B329" s="4"/>
      <c r="C329" s="4"/>
      <c r="D329" s="4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</row>
    <row r="330" spans="1:35" s="3" customFormat="1" ht="12.75">
      <c r="A330" s="4"/>
      <c r="B330" s="4"/>
      <c r="C330" s="4"/>
      <c r="D330" s="4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</row>
    <row r="331" spans="1:35" s="3" customFormat="1" ht="12.75">
      <c r="A331" s="4"/>
      <c r="B331" s="4"/>
      <c r="C331" s="4"/>
      <c r="D331" s="4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</row>
    <row r="332" spans="1:35" s="3" customFormat="1" ht="12.75">
      <c r="A332" s="4"/>
      <c r="B332" s="4"/>
      <c r="C332" s="4"/>
      <c r="D332" s="4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</row>
    <row r="333" spans="1:35" s="3" customFormat="1" ht="12.75">
      <c r="A333" s="4"/>
      <c r="B333" s="4"/>
      <c r="C333" s="4"/>
      <c r="D333" s="4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</row>
    <row r="334" spans="1:35" s="3" customFormat="1" ht="12.75">
      <c r="A334" s="4"/>
      <c r="B334" s="4"/>
      <c r="C334" s="4"/>
      <c r="D334" s="4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</row>
    <row r="335" spans="1:35" s="3" customFormat="1" ht="12.75">
      <c r="A335" s="4"/>
      <c r="B335" s="4"/>
      <c r="C335" s="4"/>
      <c r="D335" s="4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</row>
    <row r="336" spans="1:35" s="3" customFormat="1" ht="12.75">
      <c r="A336" s="4"/>
      <c r="B336" s="4"/>
      <c r="C336" s="4"/>
      <c r="D336" s="4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</row>
    <row r="337" spans="1:35" s="3" customFormat="1" ht="12.75">
      <c r="A337" s="4"/>
      <c r="B337" s="4"/>
      <c r="C337" s="4"/>
      <c r="D337" s="4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</row>
    <row r="338" spans="1:35" s="3" customFormat="1" ht="12.75">
      <c r="A338" s="4"/>
      <c r="B338" s="4"/>
      <c r="C338" s="4"/>
      <c r="D338" s="4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</row>
    <row r="339" spans="1:35" s="3" customFormat="1" ht="12.75">
      <c r="A339" s="4"/>
      <c r="B339" s="4"/>
      <c r="C339" s="4"/>
      <c r="D339" s="4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</row>
    <row r="340" spans="1:35" s="3" customFormat="1" ht="12.75">
      <c r="A340" s="4"/>
      <c r="B340" s="4"/>
      <c r="C340" s="4"/>
      <c r="D340" s="4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</row>
    <row r="341" spans="1:35" s="3" customFormat="1" ht="12.75">
      <c r="A341" s="4"/>
      <c r="B341" s="4"/>
      <c r="C341" s="4"/>
      <c r="D341" s="4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</row>
    <row r="342" spans="1:35" s="3" customFormat="1" ht="12.75">
      <c r="A342" s="4"/>
      <c r="B342" s="4"/>
      <c r="C342" s="4"/>
      <c r="D342" s="4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</row>
    <row r="343" spans="1:35" s="3" customFormat="1" ht="12.75">
      <c r="A343" s="4"/>
      <c r="B343" s="4"/>
      <c r="C343" s="4"/>
      <c r="D343" s="4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</row>
    <row r="344" spans="1:35" s="3" customFormat="1" ht="12.75">
      <c r="A344" s="4"/>
      <c r="B344" s="4"/>
      <c r="C344" s="4"/>
      <c r="D344" s="4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</row>
    <row r="345" spans="1:35" s="3" customFormat="1" ht="12.75">
      <c r="A345" s="4"/>
      <c r="B345" s="4"/>
      <c r="C345" s="4"/>
      <c r="D345" s="4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</row>
    <row r="346" spans="1:35" s="3" customFormat="1" ht="12.75">
      <c r="A346" s="4"/>
      <c r="B346" s="4"/>
      <c r="C346" s="4"/>
      <c r="D346" s="4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</row>
    <row r="347" spans="1:35" s="3" customFormat="1" ht="12.75">
      <c r="A347" s="4"/>
      <c r="B347" s="4"/>
      <c r="C347" s="4"/>
      <c r="D347" s="4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</row>
    <row r="348" spans="1:35" s="3" customFormat="1" ht="12.75">
      <c r="A348" s="4"/>
      <c r="B348" s="4"/>
      <c r="C348" s="4"/>
      <c r="D348" s="4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</row>
    <row r="349" spans="1:35" s="3" customFormat="1" ht="12.75">
      <c r="A349" s="4"/>
      <c r="B349" s="4"/>
      <c r="C349" s="4"/>
      <c r="D349" s="4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</row>
    <row r="350" spans="1:35" s="3" customFormat="1" ht="12.75">
      <c r="A350" s="4"/>
      <c r="B350" s="4"/>
      <c r="C350" s="4"/>
      <c r="D350" s="4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</row>
    <row r="351" spans="1:35" s="3" customFormat="1" ht="12.75">
      <c r="A351" s="4"/>
      <c r="B351" s="4"/>
      <c r="C351" s="4"/>
      <c r="D351" s="4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</row>
    <row r="352" spans="1:35" s="3" customFormat="1" ht="12.75">
      <c r="A352" s="4"/>
      <c r="B352" s="4"/>
      <c r="C352" s="4"/>
      <c r="D352" s="4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</row>
    <row r="353" spans="1:35" s="3" customFormat="1" ht="12.75">
      <c r="A353" s="4"/>
      <c r="B353" s="4"/>
      <c r="C353" s="4"/>
      <c r="D353" s="4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</row>
    <row r="354" spans="1:35" s="3" customFormat="1" ht="12.75">
      <c r="A354" s="4"/>
      <c r="B354" s="4"/>
      <c r="C354" s="4"/>
      <c r="D354" s="4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1:35" s="3" customFormat="1" ht="12.75">
      <c r="A355" s="4"/>
      <c r="B355" s="4"/>
      <c r="C355" s="4"/>
      <c r="D355" s="4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1:35" s="3" customFormat="1" ht="12.75">
      <c r="A356" s="4"/>
      <c r="B356" s="4"/>
      <c r="C356" s="4"/>
      <c r="D356" s="4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1:35" s="3" customFormat="1" ht="12.75">
      <c r="A357" s="4"/>
      <c r="B357" s="4"/>
      <c r="C357" s="4"/>
      <c r="D357" s="4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</row>
    <row r="358" spans="1:35" s="3" customFormat="1" ht="12.75">
      <c r="A358" s="4"/>
      <c r="B358" s="4"/>
      <c r="C358" s="4"/>
      <c r="D358" s="4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</row>
    <row r="359" spans="1:35" s="3" customFormat="1" ht="12.75">
      <c r="A359" s="4"/>
      <c r="B359" s="4"/>
      <c r="C359" s="4"/>
      <c r="D359" s="4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</row>
    <row r="360" spans="1:35" s="3" customFormat="1" ht="12.75">
      <c r="A360" s="4"/>
      <c r="B360" s="4"/>
      <c r="C360" s="4"/>
      <c r="D360" s="4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</row>
    <row r="361" spans="1:35" s="3" customFormat="1" ht="12.75">
      <c r="A361" s="4"/>
      <c r="B361" s="4"/>
      <c r="C361" s="4"/>
      <c r="D361" s="4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</row>
    <row r="362" spans="1:35" s="3" customFormat="1" ht="12.75">
      <c r="A362" s="4"/>
      <c r="B362" s="4"/>
      <c r="C362" s="4"/>
      <c r="D362" s="4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</row>
    <row r="363" spans="1:35" s="3" customFormat="1" ht="12.75">
      <c r="A363" s="4"/>
      <c r="B363" s="4"/>
      <c r="C363" s="4"/>
      <c r="D363" s="4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</row>
    <row r="364" spans="1:35" s="3" customFormat="1" ht="12.75">
      <c r="A364" s="4"/>
      <c r="B364" s="4"/>
      <c r="C364" s="4"/>
      <c r="D364" s="4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</row>
    <row r="365" spans="1:35" s="3" customFormat="1" ht="12.75">
      <c r="A365" s="4"/>
      <c r="B365" s="4"/>
      <c r="C365" s="4"/>
      <c r="D365" s="4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</row>
    <row r="366" spans="1:35" s="3" customFormat="1" ht="12.75">
      <c r="A366" s="4"/>
      <c r="B366" s="4"/>
      <c r="C366" s="4"/>
      <c r="D366" s="4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</row>
    <row r="367" spans="1:35" s="3" customFormat="1" ht="12.75">
      <c r="A367" s="4"/>
      <c r="B367" s="4"/>
      <c r="C367" s="4"/>
      <c r="D367" s="4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</row>
    <row r="368" spans="1:35" s="3" customFormat="1" ht="12.75">
      <c r="A368" s="4"/>
      <c r="B368" s="4"/>
      <c r="C368" s="4"/>
      <c r="D368" s="4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</row>
    <row r="369" spans="1:35" s="3" customFormat="1" ht="12.75">
      <c r="A369" s="4"/>
      <c r="B369" s="4"/>
      <c r="C369" s="4"/>
      <c r="D369" s="4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</row>
    <row r="370" spans="1:35" s="3" customFormat="1" ht="12.75">
      <c r="A370" s="4"/>
      <c r="B370" s="4"/>
      <c r="C370" s="4"/>
      <c r="D370" s="4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</row>
    <row r="371" spans="1:35" s="3" customFormat="1" ht="12.75">
      <c r="A371" s="4"/>
      <c r="B371" s="4"/>
      <c r="C371" s="4"/>
      <c r="D371" s="4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</row>
    <row r="372" spans="1:35" s="3" customFormat="1" ht="12.75">
      <c r="A372" s="4"/>
      <c r="B372" s="4"/>
      <c r="C372" s="4"/>
      <c r="D372" s="4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</row>
    <row r="373" spans="1:35" s="3" customFormat="1" ht="12.75">
      <c r="A373" s="4"/>
      <c r="B373" s="4"/>
      <c r="C373" s="4"/>
      <c r="D373" s="4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</row>
    <row r="374" spans="1:35" s="3" customFormat="1" ht="12.75">
      <c r="A374" s="4"/>
      <c r="B374" s="4"/>
      <c r="C374" s="4"/>
      <c r="D374" s="4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</row>
    <row r="375" spans="1:35" s="3" customFormat="1" ht="12.75">
      <c r="A375" s="4"/>
      <c r="B375" s="4"/>
      <c r="C375" s="4"/>
      <c r="D375" s="4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</row>
    <row r="376" spans="1:35" s="3" customFormat="1" ht="12.75">
      <c r="A376" s="4"/>
      <c r="B376" s="4"/>
      <c r="C376" s="4"/>
      <c r="D376" s="4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</row>
    <row r="377" spans="1:35" s="3" customFormat="1" ht="12.75">
      <c r="A377" s="4"/>
      <c r="B377" s="4"/>
      <c r="C377" s="4"/>
      <c r="D377" s="4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</row>
    <row r="378" spans="1:35" s="3" customFormat="1" ht="12.75">
      <c r="A378" s="4"/>
      <c r="B378" s="4"/>
      <c r="C378" s="4"/>
      <c r="D378" s="4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</row>
    <row r="379" spans="1:35" s="3" customFormat="1" ht="12.75">
      <c r="A379" s="4"/>
      <c r="B379" s="4"/>
      <c r="C379" s="4"/>
      <c r="D379" s="4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</row>
    <row r="380" spans="1:35" s="3" customFormat="1" ht="12.75">
      <c r="A380" s="4"/>
      <c r="B380" s="4"/>
      <c r="C380" s="4"/>
      <c r="D380" s="4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</row>
    <row r="381" spans="1:35" s="3" customFormat="1" ht="12.75">
      <c r="A381" s="4"/>
      <c r="B381" s="4"/>
      <c r="C381" s="4"/>
      <c r="D381" s="4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</row>
    <row r="382" spans="1:35" s="3" customFormat="1" ht="12.75">
      <c r="A382" s="4"/>
      <c r="B382" s="4"/>
      <c r="C382" s="4"/>
      <c r="D382" s="4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</row>
    <row r="383" spans="1:35" s="3" customFormat="1" ht="12.75">
      <c r="A383" s="4"/>
      <c r="B383" s="4"/>
      <c r="C383" s="4"/>
      <c r="D383" s="4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</row>
    <row r="384" spans="1:35" s="3" customFormat="1" ht="12.75">
      <c r="A384" s="4"/>
      <c r="B384" s="4"/>
      <c r="C384" s="4"/>
      <c r="D384" s="4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</row>
    <row r="385" spans="1:35" s="3" customFormat="1" ht="12.75">
      <c r="A385" s="4"/>
      <c r="B385" s="4"/>
      <c r="C385" s="4"/>
      <c r="D385" s="4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</row>
    <row r="386" spans="1:35" s="3" customFormat="1" ht="12.75">
      <c r="A386" s="4"/>
      <c r="B386" s="4"/>
      <c r="C386" s="4"/>
      <c r="D386" s="4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</row>
    <row r="387" spans="1:35" s="3" customFormat="1" ht="12.75">
      <c r="A387" s="4"/>
      <c r="B387" s="4"/>
      <c r="C387" s="4"/>
      <c r="D387" s="4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</row>
    <row r="388" spans="1:35" s="3" customFormat="1" ht="12.75">
      <c r="A388" s="4"/>
      <c r="B388" s="4"/>
      <c r="C388" s="4"/>
      <c r="D388" s="4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</row>
    <row r="389" spans="1:35" s="3" customFormat="1" ht="12.75">
      <c r="A389" s="4"/>
      <c r="B389" s="4"/>
      <c r="C389" s="4"/>
      <c r="D389" s="4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</row>
    <row r="390" spans="1:35" s="3" customFormat="1" ht="12.75">
      <c r="A390" s="4"/>
      <c r="B390" s="4"/>
      <c r="C390" s="4"/>
      <c r="D390" s="4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</row>
    <row r="391" spans="1:35" s="3" customFormat="1" ht="12.75">
      <c r="A391" s="4"/>
      <c r="B391" s="4"/>
      <c r="C391" s="4"/>
      <c r="D391" s="4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</row>
    <row r="392" spans="1:35" s="3" customFormat="1" ht="12.75">
      <c r="A392" s="4"/>
      <c r="B392" s="4"/>
      <c r="C392" s="4"/>
      <c r="D392" s="4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</row>
    <row r="393" spans="1:35" s="3" customFormat="1" ht="12.75">
      <c r="A393" s="4"/>
      <c r="B393" s="4"/>
      <c r="C393" s="4"/>
      <c r="D393" s="4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</row>
    <row r="394" spans="1:35" s="3" customFormat="1" ht="12.75">
      <c r="A394" s="4"/>
      <c r="B394" s="4"/>
      <c r="C394" s="4"/>
      <c r="D394" s="4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</row>
    <row r="395" spans="1:35" s="3" customFormat="1" ht="12.75">
      <c r="A395" s="4"/>
      <c r="B395" s="4"/>
      <c r="C395" s="4"/>
      <c r="D395" s="4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</row>
    <row r="396" spans="1:35" s="3" customFormat="1" ht="12.75">
      <c r="A396" s="4"/>
      <c r="B396" s="4"/>
      <c r="C396" s="4"/>
      <c r="D396" s="4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</row>
    <row r="397" spans="1:35" s="3" customFormat="1" ht="12.75">
      <c r="A397" s="4"/>
      <c r="B397" s="4"/>
      <c r="C397" s="4"/>
      <c r="D397" s="4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</row>
    <row r="398" spans="1:35" s="3" customFormat="1" ht="12.75">
      <c r="A398" s="4"/>
      <c r="B398" s="4"/>
      <c r="C398" s="4"/>
      <c r="D398" s="4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</row>
    <row r="399" spans="1:35" s="3" customFormat="1" ht="12.75">
      <c r="A399" s="4"/>
      <c r="B399" s="4"/>
      <c r="C399" s="4"/>
      <c r="D399" s="4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</row>
    <row r="400" spans="1:35" s="3" customFormat="1" ht="12.75">
      <c r="A400" s="4"/>
      <c r="B400" s="4"/>
      <c r="C400" s="4"/>
      <c r="D400" s="4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</row>
    <row r="401" spans="1:35" s="3" customFormat="1" ht="12.75">
      <c r="A401" s="4"/>
      <c r="B401" s="4"/>
      <c r="C401" s="4"/>
      <c r="D401" s="4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</row>
    <row r="402" spans="1:35" s="3" customFormat="1" ht="12.75">
      <c r="A402" s="4"/>
      <c r="B402" s="4"/>
      <c r="C402" s="4"/>
      <c r="D402" s="4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</row>
    <row r="403" spans="1:35" s="3" customFormat="1" ht="12.75">
      <c r="A403" s="4"/>
      <c r="B403" s="4"/>
      <c r="C403" s="4"/>
      <c r="D403" s="4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</row>
    <row r="404" spans="1:35" s="3" customFormat="1" ht="12.75">
      <c r="A404" s="4"/>
      <c r="B404" s="4"/>
      <c r="C404" s="4"/>
      <c r="D404" s="4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</row>
    <row r="405" spans="1:35" s="3" customFormat="1" ht="12.75">
      <c r="A405" s="4"/>
      <c r="B405" s="4"/>
      <c r="C405" s="4"/>
      <c r="D405" s="4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</row>
    <row r="406" spans="1:35" s="3" customFormat="1" ht="12.75">
      <c r="A406" s="4"/>
      <c r="B406" s="4"/>
      <c r="C406" s="4"/>
      <c r="D406" s="4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</row>
    <row r="407" spans="1:35" s="3" customFormat="1" ht="12.75">
      <c r="A407" s="4"/>
      <c r="B407" s="4"/>
      <c r="C407" s="4"/>
      <c r="D407" s="4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</row>
    <row r="408" spans="1:35" s="3" customFormat="1" ht="12.75">
      <c r="A408" s="4"/>
      <c r="B408" s="4"/>
      <c r="C408" s="4"/>
      <c r="D408" s="4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</row>
    <row r="409" spans="1:35" s="3" customFormat="1" ht="12.75">
      <c r="A409" s="4"/>
      <c r="B409" s="4"/>
      <c r="C409" s="4"/>
      <c r="D409" s="4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</row>
    <row r="410" spans="1:35" s="3" customFormat="1" ht="12.75">
      <c r="A410" s="4"/>
      <c r="B410" s="4"/>
      <c r="C410" s="4"/>
      <c r="D410" s="4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</row>
    <row r="411" spans="1:35" s="3" customFormat="1" ht="12.75">
      <c r="A411" s="4"/>
      <c r="B411" s="4"/>
      <c r="C411" s="4"/>
      <c r="D411" s="4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</row>
    <row r="412" spans="1:35" s="3" customFormat="1" ht="12.75">
      <c r="A412" s="4"/>
      <c r="B412" s="4"/>
      <c r="C412" s="4"/>
      <c r="D412" s="4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</row>
    <row r="413" spans="1:35" s="3" customFormat="1" ht="12.75">
      <c r="A413" s="4"/>
      <c r="B413" s="4"/>
      <c r="C413" s="4"/>
      <c r="D413" s="4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</row>
    <row r="414" spans="1:35" s="3" customFormat="1" ht="12.75">
      <c r="A414" s="4"/>
      <c r="B414" s="4"/>
      <c r="C414" s="4"/>
      <c r="D414" s="4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</row>
    <row r="415" spans="1:35" s="3" customFormat="1" ht="12.75">
      <c r="A415" s="4"/>
      <c r="B415" s="4"/>
      <c r="C415" s="4"/>
      <c r="D415" s="4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</row>
    <row r="416" spans="1:35" s="3" customFormat="1" ht="12.75">
      <c r="A416" s="4"/>
      <c r="B416" s="4"/>
      <c r="C416" s="4"/>
      <c r="D416" s="4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</row>
    <row r="417" spans="1:35" s="3" customFormat="1" ht="12.75">
      <c r="A417" s="4"/>
      <c r="B417" s="4"/>
      <c r="C417" s="4"/>
      <c r="D417" s="4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</row>
    <row r="418" spans="1:35" s="3" customFormat="1" ht="12.75">
      <c r="A418" s="4"/>
      <c r="B418" s="4"/>
      <c r="C418" s="4"/>
      <c r="D418" s="4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</row>
    <row r="419" spans="1:35" s="3" customFormat="1" ht="12.75">
      <c r="A419" s="4"/>
      <c r="B419" s="4"/>
      <c r="C419" s="4"/>
      <c r="D419" s="4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</row>
    <row r="420" spans="1:35" s="3" customFormat="1" ht="12.75">
      <c r="A420" s="4"/>
      <c r="B420" s="4"/>
      <c r="C420" s="4"/>
      <c r="D420" s="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</row>
    <row r="421" spans="1:35" s="3" customFormat="1" ht="12.75">
      <c r="A421" s="4"/>
      <c r="B421" s="4"/>
      <c r="C421" s="4"/>
      <c r="D421" s="4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</row>
    <row r="422" spans="1:35" s="3" customFormat="1" ht="12.75">
      <c r="A422" s="4"/>
      <c r="B422" s="4"/>
      <c r="C422" s="4"/>
      <c r="D422" s="4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</row>
    <row r="423" spans="1:35" s="3" customFormat="1" ht="12.75">
      <c r="A423" s="4"/>
      <c r="B423" s="4"/>
      <c r="C423" s="4"/>
      <c r="D423" s="4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</row>
    <row r="424" spans="1:35" s="3" customFormat="1" ht="12.75">
      <c r="A424" s="4"/>
      <c r="B424" s="4"/>
      <c r="C424" s="4"/>
      <c r="D424" s="4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</row>
    <row r="425" spans="1:35" s="3" customFormat="1" ht="12.75">
      <c r="A425" s="4"/>
      <c r="B425" s="4"/>
      <c r="C425" s="4"/>
      <c r="D425" s="4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</row>
    <row r="426" spans="1:35" s="3" customFormat="1" ht="12.75">
      <c r="A426" s="4"/>
      <c r="B426" s="4"/>
      <c r="C426" s="4"/>
      <c r="D426" s="4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</row>
    <row r="427" spans="1:35" s="3" customFormat="1" ht="12.75">
      <c r="A427" s="4"/>
      <c r="B427" s="4"/>
      <c r="C427" s="4"/>
      <c r="D427" s="4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</row>
    <row r="428" spans="1:35" s="3" customFormat="1" ht="12.75">
      <c r="A428" s="4"/>
      <c r="B428" s="4"/>
      <c r="C428" s="4"/>
      <c r="D428" s="4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</row>
    <row r="429" spans="1:35" s="3" customFormat="1" ht="12.75">
      <c r="A429" s="4"/>
      <c r="B429" s="4"/>
      <c r="C429" s="4"/>
      <c r="D429" s="4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</row>
    <row r="430" spans="1:35" s="3" customFormat="1" ht="12.75">
      <c r="A430" s="4"/>
      <c r="B430" s="4"/>
      <c r="C430" s="4"/>
      <c r="D430" s="4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</row>
    <row r="431" spans="1:35" s="3" customFormat="1" ht="12.75">
      <c r="A431" s="4"/>
      <c r="B431" s="4"/>
      <c r="C431" s="4"/>
      <c r="D431" s="4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</row>
    <row r="432" spans="1:35" s="3" customFormat="1" ht="12.75">
      <c r="A432" s="4"/>
      <c r="B432" s="4"/>
      <c r="C432" s="4"/>
      <c r="D432" s="4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</row>
    <row r="433" spans="1:35" s="3" customFormat="1" ht="12.75">
      <c r="A433" s="4"/>
      <c r="B433" s="4"/>
      <c r="C433" s="4"/>
      <c r="D433" s="4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</row>
    <row r="434" spans="1:35" s="3" customFormat="1" ht="12.75">
      <c r="A434" s="4"/>
      <c r="B434" s="4"/>
      <c r="C434" s="4"/>
      <c r="D434" s="4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</row>
    <row r="435" spans="1:35" s="3" customFormat="1" ht="12.75">
      <c r="A435" s="4"/>
      <c r="B435" s="4"/>
      <c r="C435" s="4"/>
      <c r="D435" s="4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</row>
    <row r="436" spans="1:35" s="3" customFormat="1" ht="12.75">
      <c r="A436" s="4"/>
      <c r="B436" s="4"/>
      <c r="C436" s="4"/>
      <c r="D436" s="4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</row>
    <row r="437" spans="1:35" s="3" customFormat="1" ht="12.75">
      <c r="A437" s="4"/>
      <c r="B437" s="4"/>
      <c r="C437" s="4"/>
      <c r="D437" s="4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</row>
    <row r="438" spans="1:35" s="3" customFormat="1" ht="12.75">
      <c r="A438" s="4"/>
      <c r="B438" s="4"/>
      <c r="C438" s="4"/>
      <c r="D438" s="4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</row>
    <row r="439" spans="1:35" s="3" customFormat="1" ht="12.75">
      <c r="A439" s="4"/>
      <c r="B439" s="4"/>
      <c r="C439" s="4"/>
      <c r="D439" s="4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</row>
    <row r="440" spans="1:35" s="3" customFormat="1" ht="12.75">
      <c r="A440" s="4"/>
      <c r="B440" s="4"/>
      <c r="C440" s="4"/>
      <c r="D440" s="4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</row>
    <row r="441" spans="1:35" s="3" customFormat="1" ht="12.75">
      <c r="A441" s="4"/>
      <c r="B441" s="4"/>
      <c r="C441" s="4"/>
      <c r="D441" s="4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</row>
    <row r="442" spans="1:35" s="3" customFormat="1" ht="12.75">
      <c r="A442" s="4"/>
      <c r="B442" s="4"/>
      <c r="C442" s="4"/>
      <c r="D442" s="4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</row>
    <row r="443" spans="1:35" s="3" customFormat="1" ht="12.75">
      <c r="A443" s="4"/>
      <c r="B443" s="4"/>
      <c r="C443" s="4"/>
      <c r="D443" s="4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</row>
    <row r="444" spans="1:35" s="3" customFormat="1" ht="12.75">
      <c r="A444" s="4"/>
      <c r="B444" s="4"/>
      <c r="C444" s="4"/>
      <c r="D444" s="4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</row>
    <row r="445" spans="1:35" s="3" customFormat="1" ht="12.75">
      <c r="A445" s="4"/>
      <c r="B445" s="4"/>
      <c r="C445" s="4"/>
      <c r="D445" s="4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</row>
    <row r="446" spans="1:35" s="3" customFormat="1" ht="12.75">
      <c r="A446" s="4"/>
      <c r="B446" s="4"/>
      <c r="C446" s="4"/>
      <c r="D446" s="4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</row>
    <row r="447" spans="1:35" s="3" customFormat="1" ht="12.75">
      <c r="A447" s="4"/>
      <c r="B447" s="4"/>
      <c r="C447" s="4"/>
      <c r="D447" s="4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</row>
    <row r="448" spans="1:35" s="3" customFormat="1" ht="12.75">
      <c r="A448" s="4"/>
      <c r="B448" s="4"/>
      <c r="C448" s="4"/>
      <c r="D448" s="4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</row>
    <row r="449" spans="1:35" s="3" customFormat="1" ht="12.75">
      <c r="A449" s="4"/>
      <c r="B449" s="4"/>
      <c r="C449" s="4"/>
      <c r="D449" s="4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</row>
    <row r="450" spans="1:35" s="3" customFormat="1" ht="12.75">
      <c r="A450" s="4"/>
      <c r="B450" s="4"/>
      <c r="C450" s="4"/>
      <c r="D450" s="4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</row>
    <row r="451" spans="1:35" s="3" customFormat="1" ht="12.75">
      <c r="A451" s="4"/>
      <c r="B451" s="4"/>
      <c r="C451" s="4"/>
      <c r="D451" s="4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</row>
    <row r="452" spans="1:35" s="3" customFormat="1" ht="12.75">
      <c r="A452" s="4"/>
      <c r="B452" s="4"/>
      <c r="C452" s="4"/>
      <c r="D452" s="4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</row>
    <row r="453" spans="1:35" s="3" customFormat="1" ht="12.75">
      <c r="A453" s="4"/>
      <c r="B453" s="4"/>
      <c r="C453" s="4"/>
      <c r="D453" s="4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</row>
  </sheetData>
  <sheetProtection/>
  <mergeCells count="1">
    <mergeCell ref="A5:AI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2010-10-08T05:45:05Z</cp:lastPrinted>
  <dcterms:created xsi:type="dcterms:W3CDTF">2002-10-21T08:56:44Z</dcterms:created>
  <dcterms:modified xsi:type="dcterms:W3CDTF">2010-12-13T14:34:51Z</dcterms:modified>
  <cp:category/>
  <cp:version/>
  <cp:contentType/>
  <cp:contentStatus/>
</cp:coreProperties>
</file>