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2 zarz.66" sheetId="1" r:id="rId1"/>
  </sheets>
  <definedNames>
    <definedName name="_xlnm.Print_Titles" localSheetId="0">'zał.2 zarz.66'!$6:$6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<sst xmlns="http://schemas.openxmlformats.org/spreadsheetml/2006/main" count="304" uniqueCount="173">
  <si>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</si>
  <si>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</si>
  <si>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</si>
  <si>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</si>
  <si>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</si>
  <si>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</si>
  <si>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</si>
  <si>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</si>
  <si>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</si>
  <si>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</si>
  <si>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</si>
  <si>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</si>
  <si>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</si>
  <si>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</si>
  <si>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</si>
  <si>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</si>
  <si>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</si>
  <si>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</si>
  <si>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</si>
  <si>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</si>
  <si>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</si>
  <si>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</si>
  <si>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</si>
  <si>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</si>
  <si>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</si>
  <si>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</si>
  <si>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</si>
  <si>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</si>
  <si>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</si>
  <si>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</si>
  <si>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</si>
  <si>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</si>
  <si>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</si>
  <si>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</si>
  <si>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</si>
  <si>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</si>
  <si>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</si>
  <si>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</si>
  <si>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</si>
  <si>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</si>
  <si>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</si>
  <si>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</si>
  <si>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</si>
  <si>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</si>
  <si>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</si>
  <si>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</si>
  <si>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</si>
  <si>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</si>
  <si>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</si>
  <si>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</si>
  <si>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</si>
  <si>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</si>
  <si>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</si>
  <si>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</si>
  <si>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</si>
  <si>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</si>
  <si>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</si>
  <si>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</si>
  <si>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</si>
  <si>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</si>
  <si>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</si>
  <si>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</si>
  <si>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</si>
  <si>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</si>
  <si>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</si>
  <si>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</si>
  <si>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</si>
  <si>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</si>
  <si>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</si>
  <si>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</si>
  <si>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</si>
  <si>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</si>
  <si>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</si>
  <si>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</si>
  <si>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</si>
  <si>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</si>
  <si>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</si>
  <si>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</si>
  <si>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</si>
  <si>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</si>
  <si>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</si>
  <si>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</si>
  <si>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</si>
  <si>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</si>
  <si>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</si>
  <si>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</si>
  <si>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</si>
  <si>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</si>
  <si>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</si>
  <si>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</si>
  <si>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</si>
  <si>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</si>
  <si>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</si>
  <si>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</si>
  <si>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</si>
  <si>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</si>
  <si>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</si>
  <si>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</si>
  <si>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</si>
  <si>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</si>
  <si>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</si>
  <si>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</si>
  <si>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</si>
  <si>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</si>
  <si>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</si>
  <si>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</si>
  <si>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</si>
  <si>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</si>
  <si>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</si>
  <si>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</si>
  <si>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</si>
  <si>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</si>
  <si>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</si>
  <si>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</si>
  <si>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</si>
  <si>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</si>
  <si>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</si>
  <si>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</si>
  <si>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</si>
  <si>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</si>
  <si>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</si>
  <si>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</si>
  <si>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</si>
  <si>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</si>
  <si>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</si>
  <si>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</si>
  <si>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</si>
  <si>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</si>
  <si>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</si>
  <si>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</si>
  <si>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</si>
  <si>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</si>
  <si>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</si>
  <si>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</si>
  <si>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</si>
  <si>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</si>
  <si>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</si>
  <si>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</si>
  <si>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</si>
  <si>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</si>
  <si>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</si>
  <si>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</si>
  <si>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</si>
  <si>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</si>
  <si>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</si>
  <si>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</si>
  <si>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</si>
  <si>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</si>
  <si>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</si>
  <si>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</si>
  <si>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</si>
  <si>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</si>
  <si>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</si>
  <si>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</si>
  <si>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</si>
  <si>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</si>
  <si>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</si>
  <si>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</si>
  <si>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</si>
  <si>
    <t>Załącznik nr 2 do Zarządzenia nr 43/10</t>
  </si>
  <si>
    <t>załącznik nr 2 do Zarządzenia nr 30/10</t>
  </si>
  <si>
    <t>Burmistrza Trzcianki z dnia 26 marca 2010 r.</t>
  </si>
  <si>
    <t>Burmistrza Trzcianki z dnia 27 kwietnia 2010 r. zmieniający</t>
  </si>
  <si>
    <t xml:space="preserve">Burmistrza Trzcianki z dnia 27 kwietnia 2010 r. </t>
  </si>
  <si>
    <t>Załącznik nr 2 do Zarządzenia nr 59/10</t>
  </si>
  <si>
    <t>Burmistrza Trzcianki z dnia 19 maja 2010 r. zmieniający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</si>
  <si>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</si>
  <si>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</si>
  <si>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Załącznik nr 2 do Zarządzenia nr 66/10</t>
  </si>
  <si>
    <t>Burmistrza Trzcianki z dnia 26 maja 2010 r. zmieniający</t>
  </si>
  <si>
    <t xml:space="preserve">Burmistrza Trzcianki z dnia 19 maja 2010 r. </t>
  </si>
  <si>
    <t>01095</t>
  </si>
  <si>
    <t>składki na Fundusz Emerytur Pomostowych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</si>
</sst>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zoomScalePageLayoutView="0" workbookViewId="0" topLeftCell="A1">
      <selection activeCell="Q239" sqref="Q239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2.12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hidden="1" customWidth="1"/>
    <col min="10" max="10" width="18.375" style="6" hidden="1" customWidth="1"/>
    <col min="11" max="11" width="16.625" style="6" hidden="1" customWidth="1"/>
    <col min="12" max="12" width="15.875" style="6" hidden="1" customWidth="1"/>
    <col min="13" max="13" width="40.00390625" style="6" hidden="1" customWidth="1"/>
    <col min="14" max="14" width="7.625" style="6" hidden="1" customWidth="1"/>
    <col min="15" max="15" width="16.625" style="6" customWidth="1"/>
    <col min="16" max="16" width="15.875" style="6" customWidth="1"/>
    <col min="17" max="17" width="16.625" style="6" customWidth="1"/>
  </cols>
  <sheetData>
    <row r="1" spans="1:17" ht="12.75">
      <c r="A1" s="26"/>
      <c r="B1" s="26"/>
      <c r="C1" s="26"/>
      <c r="D1" s="26"/>
      <c r="E1" s="14"/>
      <c r="F1" s="14" t="s">
        <v>148</v>
      </c>
      <c r="G1" s="14"/>
      <c r="H1" s="14" t="s">
        <v>148</v>
      </c>
      <c r="I1" s="14"/>
      <c r="J1" s="14" t="s">
        <v>148</v>
      </c>
      <c r="K1" s="14" t="s">
        <v>159</v>
      </c>
      <c r="L1" s="14"/>
      <c r="M1" s="14" t="s">
        <v>164</v>
      </c>
      <c r="N1" s="14"/>
      <c r="O1" s="14" t="s">
        <v>168</v>
      </c>
      <c r="P1" s="14"/>
      <c r="Q1" s="14"/>
    </row>
    <row r="2" spans="1:17" ht="12.75">
      <c r="A2" s="26"/>
      <c r="B2" s="26"/>
      <c r="C2" s="26"/>
      <c r="D2" s="26"/>
      <c r="E2" s="14"/>
      <c r="F2" s="14" t="s">
        <v>142</v>
      </c>
      <c r="G2" s="14"/>
      <c r="H2" s="14" t="s">
        <v>149</v>
      </c>
      <c r="I2" s="14"/>
      <c r="J2" s="14" t="s">
        <v>149</v>
      </c>
      <c r="K2" s="14" t="s">
        <v>162</v>
      </c>
      <c r="L2" s="14"/>
      <c r="M2" s="14" t="s">
        <v>165</v>
      </c>
      <c r="N2" s="14"/>
      <c r="O2" s="14" t="s">
        <v>169</v>
      </c>
      <c r="P2" s="14"/>
      <c r="Q2" s="14"/>
    </row>
    <row r="3" spans="1:17" ht="12.75">
      <c r="A3" s="26"/>
      <c r="B3" s="26"/>
      <c r="C3" s="26"/>
      <c r="D3" s="26"/>
      <c r="E3" s="14"/>
      <c r="F3" s="14" t="s">
        <v>141</v>
      </c>
      <c r="G3" s="14"/>
      <c r="H3" s="14" t="s">
        <v>141</v>
      </c>
      <c r="I3" s="14"/>
      <c r="J3" s="14" t="s">
        <v>141</v>
      </c>
      <c r="K3" s="14" t="s">
        <v>160</v>
      </c>
      <c r="L3" s="14"/>
      <c r="M3" s="14" t="s">
        <v>159</v>
      </c>
      <c r="N3" s="14"/>
      <c r="O3" s="14" t="s">
        <v>164</v>
      </c>
      <c r="P3" s="14"/>
      <c r="Q3" s="14"/>
    </row>
    <row r="4" spans="1:17" ht="12.75">
      <c r="A4" s="26"/>
      <c r="B4" s="26"/>
      <c r="C4" s="26"/>
      <c r="D4" s="26"/>
      <c r="E4" s="14"/>
      <c r="F4" s="14" t="s">
        <v>143</v>
      </c>
      <c r="G4" s="14"/>
      <c r="H4" s="14" t="s">
        <v>150</v>
      </c>
      <c r="I4" s="14"/>
      <c r="J4" s="14" t="s">
        <v>150</v>
      </c>
      <c r="K4" s="14" t="s">
        <v>161</v>
      </c>
      <c r="L4" s="14"/>
      <c r="M4" s="14" t="s">
        <v>163</v>
      </c>
      <c r="N4" s="14"/>
      <c r="O4" s="14" t="s">
        <v>170</v>
      </c>
      <c r="P4" s="14"/>
      <c r="Q4" s="14"/>
    </row>
    <row r="5" spans="1:17" ht="21" customHeight="1">
      <c r="A5" s="62" t="s">
        <v>147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144</v>
      </c>
      <c r="G6" s="27" t="s">
        <v>146</v>
      </c>
      <c r="H6" s="27" t="s">
        <v>144</v>
      </c>
      <c r="I6" s="27" t="s">
        <v>146</v>
      </c>
      <c r="J6" s="27" t="s">
        <v>144</v>
      </c>
      <c r="K6" s="27" t="s">
        <v>146</v>
      </c>
      <c r="L6" s="27" t="s">
        <v>144</v>
      </c>
      <c r="M6" s="27" t="s">
        <v>146</v>
      </c>
      <c r="N6" s="27" t="s">
        <v>144</v>
      </c>
      <c r="O6" s="27" t="s">
        <v>146</v>
      </c>
      <c r="P6" s="27" t="s">
        <v>144</v>
      </c>
      <c r="Q6" s="27" t="s">
        <v>145</v>
      </c>
    </row>
    <row r="7" spans="1:17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  <c r="L7" s="30">
        <f>SUM(L8,L10,L12)</f>
        <v>0</v>
      </c>
      <c r="M7" s="30">
        <f>SUM(M8,M10,M12)</f>
        <v>327600</v>
      </c>
      <c r="N7" s="30">
        <f>SUM(N8,N10,N12)</f>
        <v>0</v>
      </c>
      <c r="O7" s="30">
        <f>SUM(O8,O10,O12,O16)</f>
        <v>327600</v>
      </c>
      <c r="P7" s="30">
        <f>SUM(P8,P10,P12,P16)</f>
        <v>771797</v>
      </c>
      <c r="Q7" s="30">
        <f>SUM(Q8,Q10,Q12,Q16)</f>
        <v>1099397</v>
      </c>
    </row>
    <row r="8" spans="1:17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1" ref="E8:K8">SUM(E9)</f>
        <v>45000</v>
      </c>
      <c r="F8" s="21">
        <f t="shared" si="1"/>
        <v>0</v>
      </c>
      <c r="G8" s="21">
        <f t="shared" si="1"/>
        <v>45000</v>
      </c>
      <c r="H8" s="21">
        <f t="shared" si="1"/>
        <v>0</v>
      </c>
      <c r="I8" s="21">
        <f t="shared" si="1"/>
        <v>45000</v>
      </c>
      <c r="J8" s="21">
        <f t="shared" si="1"/>
        <v>0</v>
      </c>
      <c r="K8" s="21">
        <f t="shared" si="1"/>
        <v>45000</v>
      </c>
      <c r="L8" s="21">
        <f aca="true" t="shared" si="2" ref="L8:Q8">SUM(L9)</f>
        <v>0</v>
      </c>
      <c r="M8" s="21">
        <f t="shared" si="2"/>
        <v>45000</v>
      </c>
      <c r="N8" s="21">
        <f t="shared" si="2"/>
        <v>0</v>
      </c>
      <c r="O8" s="21">
        <f t="shared" si="2"/>
        <v>45000</v>
      </c>
      <c r="P8" s="21">
        <f t="shared" si="2"/>
        <v>0</v>
      </c>
      <c r="Q8" s="21">
        <f t="shared" si="2"/>
        <v>45000</v>
      </c>
    </row>
    <row r="9" spans="1:17" s="25" customFormat="1" ht="60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21"/>
      <c r="M9" s="21">
        <f>SUM(K9:L9)</f>
        <v>45000</v>
      </c>
      <c r="N9" s="21"/>
      <c r="O9" s="21">
        <f>SUM(M9:N9)</f>
        <v>45000</v>
      </c>
      <c r="P9" s="21"/>
      <c r="Q9" s="21">
        <f>SUM(O9:P9)</f>
        <v>45000</v>
      </c>
    </row>
    <row r="10" spans="1:17" s="5" customFormat="1" ht="21" customHeight="1">
      <c r="A10" s="15"/>
      <c r="B10" s="22" t="s">
        <v>33</v>
      </c>
      <c r="C10" s="37"/>
      <c r="D10" s="11" t="s">
        <v>34</v>
      </c>
      <c r="E10" s="21">
        <f aca="true" t="shared" si="3" ref="E10:K10">SUM(E11)</f>
        <v>7600</v>
      </c>
      <c r="F10" s="21">
        <f t="shared" si="3"/>
        <v>0</v>
      </c>
      <c r="G10" s="21">
        <f t="shared" si="3"/>
        <v>7600</v>
      </c>
      <c r="H10" s="21">
        <f t="shared" si="3"/>
        <v>0</v>
      </c>
      <c r="I10" s="21">
        <f t="shared" si="3"/>
        <v>7600</v>
      </c>
      <c r="J10" s="21">
        <f t="shared" si="3"/>
        <v>0</v>
      </c>
      <c r="K10" s="21">
        <f t="shared" si="3"/>
        <v>7600</v>
      </c>
      <c r="L10" s="21">
        <f aca="true" t="shared" si="4" ref="L10:Q10">SUM(L11)</f>
        <v>0</v>
      </c>
      <c r="M10" s="21">
        <f t="shared" si="4"/>
        <v>7600</v>
      </c>
      <c r="N10" s="21">
        <f t="shared" si="4"/>
        <v>0</v>
      </c>
      <c r="O10" s="21">
        <f t="shared" si="4"/>
        <v>7600</v>
      </c>
      <c r="P10" s="21">
        <f t="shared" si="4"/>
        <v>0</v>
      </c>
      <c r="Q10" s="21">
        <f t="shared" si="4"/>
        <v>7600</v>
      </c>
    </row>
    <row r="11" spans="1:17" s="5" customFormat="1" ht="36">
      <c r="A11" s="23"/>
      <c r="B11" s="38"/>
      <c r="C11" s="37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  <c r="L11" s="21"/>
      <c r="M11" s="21">
        <f>SUM(K11:L11)</f>
        <v>7600</v>
      </c>
      <c r="N11" s="21"/>
      <c r="O11" s="21">
        <f>SUM(M11:N11)</f>
        <v>7600</v>
      </c>
      <c r="P11" s="21"/>
      <c r="Q11" s="21">
        <f>SUM(O11:P11)</f>
        <v>7600</v>
      </c>
    </row>
    <row r="12" spans="1:17" s="5" customFormat="1" ht="24" customHeight="1">
      <c r="A12" s="23"/>
      <c r="B12" s="38" t="s">
        <v>36</v>
      </c>
      <c r="C12" s="37"/>
      <c r="D12" s="11" t="s">
        <v>37</v>
      </c>
      <c r="E12" s="21">
        <f>SUM(E14)</f>
        <v>275000</v>
      </c>
      <c r="F12" s="21">
        <f>SUM(F14)</f>
        <v>0</v>
      </c>
      <c r="G12" s="21">
        <f aca="true" t="shared" si="5" ref="G12:M12">SUM(G13:G14)</f>
        <v>275000</v>
      </c>
      <c r="H12" s="21">
        <f t="shared" si="5"/>
        <v>0</v>
      </c>
      <c r="I12" s="21">
        <f t="shared" si="5"/>
        <v>275000</v>
      </c>
      <c r="J12" s="21">
        <f t="shared" si="5"/>
        <v>0</v>
      </c>
      <c r="K12" s="21">
        <f t="shared" si="5"/>
        <v>275000</v>
      </c>
      <c r="L12" s="21">
        <f t="shared" si="5"/>
        <v>0</v>
      </c>
      <c r="M12" s="21">
        <f t="shared" si="5"/>
        <v>275000</v>
      </c>
      <c r="N12" s="21">
        <f>SUM(N13:N14)</f>
        <v>0</v>
      </c>
      <c r="O12" s="21">
        <f>SUM(O13:O15)</f>
        <v>275000</v>
      </c>
      <c r="P12" s="21">
        <f>SUM(P13:P15)</f>
        <v>500000</v>
      </c>
      <c r="Q12" s="21">
        <f>SUM(Q13:Q15)</f>
        <v>775000</v>
      </c>
    </row>
    <row r="13" spans="1:17" s="5" customFormat="1" ht="24" customHeight="1">
      <c r="A13" s="23"/>
      <c r="B13" s="38"/>
      <c r="C13" s="37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  <c r="L13" s="21"/>
      <c r="M13" s="21">
        <f>SUM(K13:L13)</f>
        <v>7000</v>
      </c>
      <c r="N13" s="21"/>
      <c r="O13" s="21">
        <f>SUM(M13:N13)</f>
        <v>7000</v>
      </c>
      <c r="P13" s="21"/>
      <c r="Q13" s="21">
        <f>SUM(O13:P13)</f>
        <v>7000</v>
      </c>
    </row>
    <row r="14" spans="1:17" s="5" customFormat="1" ht="24" customHeight="1">
      <c r="A14" s="23"/>
      <c r="B14" s="38"/>
      <c r="C14" s="37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  <c r="L14" s="21"/>
      <c r="M14" s="21">
        <f>SUM(K14:L14)</f>
        <v>268000</v>
      </c>
      <c r="N14" s="21"/>
      <c r="O14" s="21">
        <f>SUM(M14:N14)</f>
        <v>268000</v>
      </c>
      <c r="P14" s="21">
        <v>-234408</v>
      </c>
      <c r="Q14" s="21">
        <f>SUM(O14:P14)</f>
        <v>33592</v>
      </c>
    </row>
    <row r="15" spans="1:17" s="5" customFormat="1" ht="24" customHeight="1">
      <c r="A15" s="23"/>
      <c r="B15" s="38"/>
      <c r="C15" s="37">
        <v>6050</v>
      </c>
      <c r="D15" s="11" t="s">
        <v>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0</v>
      </c>
      <c r="P15" s="21">
        <v>734408</v>
      </c>
      <c r="Q15" s="21">
        <f>SUM(O15:P15)</f>
        <v>734408</v>
      </c>
    </row>
    <row r="16" spans="1:17" s="5" customFormat="1" ht="24" customHeight="1">
      <c r="A16" s="23"/>
      <c r="B16" s="38" t="s">
        <v>171</v>
      </c>
      <c r="C16" s="37"/>
      <c r="D16" s="11" t="s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>SUM(O17:O24)</f>
        <v>0</v>
      </c>
      <c r="P16" s="21">
        <f>SUM(P17:P24)</f>
        <v>271797</v>
      </c>
      <c r="Q16" s="21">
        <f>SUM(Q17:Q24)</f>
        <v>271797</v>
      </c>
    </row>
    <row r="17" spans="1:17" s="5" customFormat="1" ht="24" customHeight="1">
      <c r="A17" s="23"/>
      <c r="B17" s="38"/>
      <c r="C17" s="37">
        <v>4010</v>
      </c>
      <c r="D17" s="11" t="s">
        <v>59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0</v>
      </c>
      <c r="P17" s="21">
        <v>3378</v>
      </c>
      <c r="Q17" s="21">
        <f>SUM(O17:P17)</f>
        <v>3378</v>
      </c>
    </row>
    <row r="18" spans="1:17" s="5" customFormat="1" ht="24" customHeight="1">
      <c r="A18" s="23"/>
      <c r="B18" s="38"/>
      <c r="C18" s="37">
        <v>4110</v>
      </c>
      <c r="D18" s="11" t="s">
        <v>61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>
        <v>513</v>
      </c>
      <c r="Q18" s="21">
        <f aca="true" t="shared" si="6" ref="Q18:Q24">SUM(O18:P18)</f>
        <v>513</v>
      </c>
    </row>
    <row r="19" spans="1:17" s="5" customFormat="1" ht="24" customHeight="1">
      <c r="A19" s="23"/>
      <c r="B19" s="38"/>
      <c r="C19" s="37">
        <v>4120</v>
      </c>
      <c r="D19" s="11" t="s">
        <v>62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0</v>
      </c>
      <c r="P19" s="21">
        <v>82</v>
      </c>
      <c r="Q19" s="21">
        <f t="shared" si="6"/>
        <v>82</v>
      </c>
    </row>
    <row r="20" spans="1:17" s="5" customFormat="1" ht="24" customHeight="1">
      <c r="A20" s="23"/>
      <c r="B20" s="38"/>
      <c r="C20" s="37">
        <v>4210</v>
      </c>
      <c r="D20" s="11" t="s">
        <v>43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</v>
      </c>
      <c r="P20" s="21">
        <v>251</v>
      </c>
      <c r="Q20" s="21">
        <f t="shared" si="6"/>
        <v>251</v>
      </c>
    </row>
    <row r="21" spans="1:17" s="5" customFormat="1" ht="24" customHeight="1">
      <c r="A21" s="23"/>
      <c r="B21" s="38"/>
      <c r="C21" s="37">
        <v>4300</v>
      </c>
      <c r="D21" s="11" t="s">
        <v>38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0</v>
      </c>
      <c r="P21" s="21">
        <v>822</v>
      </c>
      <c r="Q21" s="21">
        <f t="shared" si="6"/>
        <v>822</v>
      </c>
    </row>
    <row r="22" spans="1:17" s="5" customFormat="1" ht="24" customHeight="1">
      <c r="A22" s="23"/>
      <c r="B22" s="38"/>
      <c r="C22" s="37">
        <v>4430</v>
      </c>
      <c r="D22" s="11" t="s">
        <v>50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>
        <v>266467</v>
      </c>
      <c r="Q22" s="21">
        <f t="shared" si="6"/>
        <v>266467</v>
      </c>
    </row>
    <row r="23" spans="1:17" s="5" customFormat="1" ht="24">
      <c r="A23" s="23"/>
      <c r="B23" s="38"/>
      <c r="C23" s="37">
        <v>4740</v>
      </c>
      <c r="D23" s="11" t="s">
        <v>67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>
        <v>25</v>
      </c>
      <c r="Q23" s="21">
        <f t="shared" si="6"/>
        <v>25</v>
      </c>
    </row>
    <row r="24" spans="1:17" s="5" customFormat="1" ht="24" customHeight="1">
      <c r="A24" s="23"/>
      <c r="B24" s="38"/>
      <c r="C24" s="37">
        <v>4750</v>
      </c>
      <c r="D24" s="11" t="s">
        <v>99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0</v>
      </c>
      <c r="P24" s="21">
        <v>259</v>
      </c>
      <c r="Q24" s="21">
        <f t="shared" si="6"/>
        <v>259</v>
      </c>
    </row>
    <row r="25" spans="1:17" s="1" customFormat="1" ht="21" customHeight="1">
      <c r="A25" s="7" t="s">
        <v>39</v>
      </c>
      <c r="B25" s="8"/>
      <c r="C25" s="9"/>
      <c r="D25" s="10" t="s">
        <v>40</v>
      </c>
      <c r="E25" s="30">
        <f>E28</f>
        <v>2506197</v>
      </c>
      <c r="F25" s="30">
        <f>F28</f>
        <v>0</v>
      </c>
      <c r="G25" s="30">
        <f aca="true" t="shared" si="7" ref="G25:M25">G28+G26</f>
        <v>2506197</v>
      </c>
      <c r="H25" s="30">
        <f t="shared" si="7"/>
        <v>0</v>
      </c>
      <c r="I25" s="30">
        <f t="shared" si="7"/>
        <v>2506197</v>
      </c>
      <c r="J25" s="30">
        <f t="shared" si="7"/>
        <v>149850</v>
      </c>
      <c r="K25" s="30">
        <f t="shared" si="7"/>
        <v>2656047</v>
      </c>
      <c r="L25" s="30">
        <f t="shared" si="7"/>
        <v>137220</v>
      </c>
      <c r="M25" s="30">
        <f t="shared" si="7"/>
        <v>2793267</v>
      </c>
      <c r="N25" s="30">
        <f>N28+N26</f>
        <v>0</v>
      </c>
      <c r="O25" s="30">
        <f>O28+O26</f>
        <v>2793267</v>
      </c>
      <c r="P25" s="30">
        <f>P28+P26</f>
        <v>-500000</v>
      </c>
      <c r="Q25" s="30">
        <f>Q28+Q26</f>
        <v>2293267</v>
      </c>
    </row>
    <row r="26" spans="1:17" s="25" customFormat="1" ht="21" customHeight="1">
      <c r="A26" s="32"/>
      <c r="B26" s="59">
        <v>60014</v>
      </c>
      <c r="C26" s="60"/>
      <c r="D26" s="35" t="s">
        <v>151</v>
      </c>
      <c r="E26" s="61"/>
      <c r="F26" s="61"/>
      <c r="G26" s="61">
        <f aca="true" t="shared" si="8" ref="G26:Q26">SUM(G27)</f>
        <v>0</v>
      </c>
      <c r="H26" s="61">
        <f t="shared" si="8"/>
        <v>0</v>
      </c>
      <c r="I26" s="61">
        <f t="shared" si="8"/>
        <v>0</v>
      </c>
      <c r="J26" s="61">
        <f t="shared" si="8"/>
        <v>100000</v>
      </c>
      <c r="K26" s="61">
        <f t="shared" si="8"/>
        <v>100000</v>
      </c>
      <c r="L26" s="61">
        <f t="shared" si="8"/>
        <v>127220</v>
      </c>
      <c r="M26" s="61">
        <f t="shared" si="8"/>
        <v>227220</v>
      </c>
      <c r="N26" s="61">
        <f t="shared" si="8"/>
        <v>0</v>
      </c>
      <c r="O26" s="61">
        <f t="shared" si="8"/>
        <v>227220</v>
      </c>
      <c r="P26" s="61">
        <f t="shared" si="8"/>
        <v>0</v>
      </c>
      <c r="Q26" s="61">
        <f t="shared" si="8"/>
        <v>227220</v>
      </c>
    </row>
    <row r="27" spans="1:17" s="25" customFormat="1" ht="60">
      <c r="A27" s="32"/>
      <c r="B27" s="59"/>
      <c r="C27" s="60">
        <v>6300</v>
      </c>
      <c r="D27" s="35" t="s">
        <v>152</v>
      </c>
      <c r="E27" s="61"/>
      <c r="F27" s="61"/>
      <c r="G27" s="61">
        <v>0</v>
      </c>
      <c r="H27" s="61"/>
      <c r="I27" s="61">
        <f>SUM(G27:H27)</f>
        <v>0</v>
      </c>
      <c r="J27" s="61">
        <v>100000</v>
      </c>
      <c r="K27" s="61">
        <f>SUM(I27:J27)</f>
        <v>100000</v>
      </c>
      <c r="L27" s="61">
        <v>127220</v>
      </c>
      <c r="M27" s="61">
        <f>SUM(K27:L27)</f>
        <v>227220</v>
      </c>
      <c r="N27" s="61"/>
      <c r="O27" s="61">
        <f>SUM(M27:N27)</f>
        <v>227220</v>
      </c>
      <c r="P27" s="61"/>
      <c r="Q27" s="61">
        <f>SUM(O27:P27)</f>
        <v>227220</v>
      </c>
    </row>
    <row r="28" spans="1:17" s="5" customFormat="1" ht="21" customHeight="1">
      <c r="A28" s="15"/>
      <c r="B28" s="22" t="s">
        <v>41</v>
      </c>
      <c r="C28" s="24"/>
      <c r="D28" s="11" t="s">
        <v>42</v>
      </c>
      <c r="E28" s="21">
        <f aca="true" t="shared" si="9" ref="E28:K28">SUM(E29:E32)</f>
        <v>2506197</v>
      </c>
      <c r="F28" s="21">
        <f t="shared" si="9"/>
        <v>0</v>
      </c>
      <c r="G28" s="21">
        <f t="shared" si="9"/>
        <v>2506197</v>
      </c>
      <c r="H28" s="21">
        <f t="shared" si="9"/>
        <v>0</v>
      </c>
      <c r="I28" s="21">
        <f t="shared" si="9"/>
        <v>2506197</v>
      </c>
      <c r="J28" s="21">
        <f t="shared" si="9"/>
        <v>49850</v>
      </c>
      <c r="K28" s="21">
        <f t="shared" si="9"/>
        <v>2556047</v>
      </c>
      <c r="L28" s="21">
        <f aca="true" t="shared" si="10" ref="L28:Q28">SUM(L29:L32)</f>
        <v>10000</v>
      </c>
      <c r="M28" s="21">
        <f t="shared" si="10"/>
        <v>2566047</v>
      </c>
      <c r="N28" s="21">
        <f t="shared" si="10"/>
        <v>0</v>
      </c>
      <c r="O28" s="21">
        <f t="shared" si="10"/>
        <v>2566047</v>
      </c>
      <c r="P28" s="21">
        <f t="shared" si="10"/>
        <v>-500000</v>
      </c>
      <c r="Q28" s="21">
        <f t="shared" si="10"/>
        <v>2066047</v>
      </c>
    </row>
    <row r="29" spans="1:17" s="5" customFormat="1" ht="21" customHeight="1">
      <c r="A29" s="15"/>
      <c r="B29" s="39"/>
      <c r="C29" s="15">
        <v>4210</v>
      </c>
      <c r="D29" s="11" t="s">
        <v>43</v>
      </c>
      <c r="E29" s="21">
        <v>47546</v>
      </c>
      <c r="F29" s="21"/>
      <c r="G29" s="21">
        <f>SUM(E29:F29)</f>
        <v>47546</v>
      </c>
      <c r="H29" s="21"/>
      <c r="I29" s="21">
        <f>SUM(G29:H29)</f>
        <v>47546</v>
      </c>
      <c r="J29" s="21">
        <v>-1150</v>
      </c>
      <c r="K29" s="21">
        <f>SUM(I29:J29)</f>
        <v>46396</v>
      </c>
      <c r="L29" s="21"/>
      <c r="M29" s="21">
        <f>SUM(K29:L29)</f>
        <v>46396</v>
      </c>
      <c r="N29" s="21"/>
      <c r="O29" s="21">
        <f>SUM(M29:N29)</f>
        <v>46396</v>
      </c>
      <c r="P29" s="21"/>
      <c r="Q29" s="21">
        <f>SUM(O29:P29)</f>
        <v>46396</v>
      </c>
    </row>
    <row r="30" spans="1:17" s="5" customFormat="1" ht="21" customHeight="1">
      <c r="A30" s="15"/>
      <c r="B30" s="39"/>
      <c r="C30" s="15">
        <v>4270</v>
      </c>
      <c r="D30" s="11" t="s">
        <v>44</v>
      </c>
      <c r="E30" s="21">
        <v>263800</v>
      </c>
      <c r="F30" s="21"/>
      <c r="G30" s="21">
        <f>SUM(E30:F30)</f>
        <v>263800</v>
      </c>
      <c r="H30" s="21"/>
      <c r="I30" s="21">
        <f>SUM(G30:H30)</f>
        <v>263800</v>
      </c>
      <c r="J30" s="21"/>
      <c r="K30" s="21">
        <f>SUM(I30:J30)</f>
        <v>263800</v>
      </c>
      <c r="L30" s="21"/>
      <c r="M30" s="21">
        <f>SUM(K30:L30)</f>
        <v>263800</v>
      </c>
      <c r="N30" s="21"/>
      <c r="O30" s="21">
        <f>SUM(M30:N30)</f>
        <v>263800</v>
      </c>
      <c r="P30" s="21"/>
      <c r="Q30" s="21">
        <f>SUM(O30:P30)</f>
        <v>263800</v>
      </c>
    </row>
    <row r="31" spans="1:17" s="5" customFormat="1" ht="21" customHeight="1">
      <c r="A31" s="15"/>
      <c r="B31" s="39"/>
      <c r="C31" s="15">
        <v>4300</v>
      </c>
      <c r="D31" s="11" t="s">
        <v>38</v>
      </c>
      <c r="E31" s="21">
        <v>285551</v>
      </c>
      <c r="F31" s="21"/>
      <c r="G31" s="21">
        <f>SUM(E31:F31)</f>
        <v>285551</v>
      </c>
      <c r="H31" s="21"/>
      <c r="I31" s="21">
        <f>SUM(G31:H31)</f>
        <v>285551</v>
      </c>
      <c r="J31" s="21">
        <v>51000</v>
      </c>
      <c r="K31" s="21">
        <f>SUM(I31:J31)</f>
        <v>336551</v>
      </c>
      <c r="L31" s="21">
        <v>10000</v>
      </c>
      <c r="M31" s="21">
        <f>SUM(K31:L31)</f>
        <v>346551</v>
      </c>
      <c r="N31" s="21"/>
      <c r="O31" s="21">
        <f>SUM(M31:N31)</f>
        <v>346551</v>
      </c>
      <c r="P31" s="21"/>
      <c r="Q31" s="21">
        <f>SUM(O31:P31)</f>
        <v>346551</v>
      </c>
    </row>
    <row r="32" spans="1:17" s="5" customFormat="1" ht="24">
      <c r="A32" s="15"/>
      <c r="B32" s="39"/>
      <c r="C32" s="15">
        <v>6050</v>
      </c>
      <c r="D32" s="11" t="s">
        <v>45</v>
      </c>
      <c r="E32" s="21">
        <v>1909300</v>
      </c>
      <c r="F32" s="21"/>
      <c r="G32" s="21">
        <f>SUM(E32:F32)</f>
        <v>1909300</v>
      </c>
      <c r="H32" s="21"/>
      <c r="I32" s="21">
        <f>SUM(G32:H32)</f>
        <v>1909300</v>
      </c>
      <c r="J32" s="21"/>
      <c r="K32" s="21">
        <f>SUM(I32:J32)</f>
        <v>1909300</v>
      </c>
      <c r="L32" s="21"/>
      <c r="M32" s="21">
        <f>SUM(K32:L32)</f>
        <v>1909300</v>
      </c>
      <c r="N32" s="21"/>
      <c r="O32" s="21">
        <f>SUM(M32:N32)</f>
        <v>1909300</v>
      </c>
      <c r="P32" s="21">
        <v>-500000</v>
      </c>
      <c r="Q32" s="21">
        <f>SUM(O32:P32)</f>
        <v>1409300</v>
      </c>
    </row>
    <row r="33" spans="1:17" s="1" customFormat="1" ht="21" customHeight="1">
      <c r="A33" s="7" t="s">
        <v>7</v>
      </c>
      <c r="B33" s="8"/>
      <c r="C33" s="9"/>
      <c r="D33" s="10" t="s">
        <v>8</v>
      </c>
      <c r="E33" s="30">
        <f aca="true" t="shared" si="11" ref="E33:K33">SUM(E34,E36,E49)</f>
        <v>2292517</v>
      </c>
      <c r="F33" s="30">
        <f t="shared" si="11"/>
        <v>0</v>
      </c>
      <c r="G33" s="30">
        <f t="shared" si="11"/>
        <v>2292517</v>
      </c>
      <c r="H33" s="30">
        <f t="shared" si="11"/>
        <v>0</v>
      </c>
      <c r="I33" s="30">
        <f t="shared" si="11"/>
        <v>2292517</v>
      </c>
      <c r="J33" s="30">
        <f t="shared" si="11"/>
        <v>191405</v>
      </c>
      <c r="K33" s="30">
        <f t="shared" si="11"/>
        <v>2483922</v>
      </c>
      <c r="L33" s="30">
        <f aca="true" t="shared" si="12" ref="L33:Q33">SUM(L34,L36,L49)</f>
        <v>0</v>
      </c>
      <c r="M33" s="30">
        <f t="shared" si="12"/>
        <v>2483922</v>
      </c>
      <c r="N33" s="30">
        <f t="shared" si="12"/>
        <v>0</v>
      </c>
      <c r="O33" s="30">
        <f t="shared" si="12"/>
        <v>2483922</v>
      </c>
      <c r="P33" s="30">
        <f t="shared" si="12"/>
        <v>0</v>
      </c>
      <c r="Q33" s="30">
        <f t="shared" si="12"/>
        <v>2483922</v>
      </c>
    </row>
    <row r="34" spans="1:17" s="5" customFormat="1" ht="24">
      <c r="A34" s="15"/>
      <c r="B34" s="39">
        <v>70004</v>
      </c>
      <c r="C34" s="24"/>
      <c r="D34" s="11" t="s">
        <v>46</v>
      </c>
      <c r="E34" s="21">
        <f aca="true" t="shared" si="13" ref="E34:K34">SUM(E35)</f>
        <v>30000</v>
      </c>
      <c r="F34" s="21">
        <f t="shared" si="13"/>
        <v>0</v>
      </c>
      <c r="G34" s="21">
        <f t="shared" si="13"/>
        <v>30000</v>
      </c>
      <c r="H34" s="21">
        <f t="shared" si="13"/>
        <v>0</v>
      </c>
      <c r="I34" s="21">
        <f t="shared" si="13"/>
        <v>30000</v>
      </c>
      <c r="J34" s="21">
        <f t="shared" si="13"/>
        <v>0</v>
      </c>
      <c r="K34" s="21">
        <f t="shared" si="13"/>
        <v>30000</v>
      </c>
      <c r="L34" s="21">
        <f aca="true" t="shared" si="14" ref="L34:Q34">SUM(L35)</f>
        <v>0</v>
      </c>
      <c r="M34" s="21">
        <f t="shared" si="14"/>
        <v>30000</v>
      </c>
      <c r="N34" s="21">
        <f t="shared" si="14"/>
        <v>0</v>
      </c>
      <c r="O34" s="21">
        <f t="shared" si="14"/>
        <v>30000</v>
      </c>
      <c r="P34" s="21">
        <f t="shared" si="14"/>
        <v>0</v>
      </c>
      <c r="Q34" s="21">
        <f t="shared" si="14"/>
        <v>30000</v>
      </c>
    </row>
    <row r="35" spans="1:17" s="5" customFormat="1" ht="21" customHeight="1">
      <c r="A35" s="15"/>
      <c r="B35" s="39"/>
      <c r="C35" s="24">
        <v>4300</v>
      </c>
      <c r="D35" s="11" t="s">
        <v>38</v>
      </c>
      <c r="E35" s="21">
        <v>30000</v>
      </c>
      <c r="F35" s="21"/>
      <c r="G35" s="21">
        <f>SUM(E35:F35)</f>
        <v>30000</v>
      </c>
      <c r="H35" s="21"/>
      <c r="I35" s="21">
        <f>SUM(G35:H35)</f>
        <v>30000</v>
      </c>
      <c r="J35" s="21"/>
      <c r="K35" s="21">
        <f>SUM(I35:J35)</f>
        <v>30000</v>
      </c>
      <c r="L35" s="21"/>
      <c r="M35" s="21">
        <f>SUM(K35:L35)</f>
        <v>30000</v>
      </c>
      <c r="N35" s="21"/>
      <c r="O35" s="21">
        <f>SUM(M35:N35)</f>
        <v>30000</v>
      </c>
      <c r="P35" s="21"/>
      <c r="Q35" s="21">
        <f>SUM(O35:P35)</f>
        <v>30000</v>
      </c>
    </row>
    <row r="36" spans="1:17" s="5" customFormat="1" ht="21" customHeight="1">
      <c r="A36" s="15"/>
      <c r="B36" s="22" t="s">
        <v>9</v>
      </c>
      <c r="C36" s="24"/>
      <c r="D36" s="11" t="s">
        <v>26</v>
      </c>
      <c r="E36" s="21">
        <f aca="true" t="shared" si="15" ref="E36:K36">SUM(E37:E48)</f>
        <v>1961932</v>
      </c>
      <c r="F36" s="21">
        <f t="shared" si="15"/>
        <v>0</v>
      </c>
      <c r="G36" s="21">
        <f t="shared" si="15"/>
        <v>1961932</v>
      </c>
      <c r="H36" s="21">
        <f t="shared" si="15"/>
        <v>0</v>
      </c>
      <c r="I36" s="21">
        <f t="shared" si="15"/>
        <v>1961932</v>
      </c>
      <c r="J36" s="21">
        <f t="shared" si="15"/>
        <v>191405</v>
      </c>
      <c r="K36" s="21">
        <f t="shared" si="15"/>
        <v>2153337</v>
      </c>
      <c r="L36" s="21">
        <f aca="true" t="shared" si="16" ref="L36:Q36">SUM(L37:L48)</f>
        <v>0</v>
      </c>
      <c r="M36" s="21">
        <f t="shared" si="16"/>
        <v>2153337</v>
      </c>
      <c r="N36" s="21">
        <f t="shared" si="16"/>
        <v>-2500</v>
      </c>
      <c r="O36" s="21">
        <f t="shared" si="16"/>
        <v>2150837</v>
      </c>
      <c r="P36" s="21">
        <f t="shared" si="16"/>
        <v>0</v>
      </c>
      <c r="Q36" s="21">
        <f t="shared" si="16"/>
        <v>2150837</v>
      </c>
    </row>
    <row r="37" spans="1:17" s="5" customFormat="1" ht="21" customHeight="1">
      <c r="A37" s="15"/>
      <c r="B37" s="22"/>
      <c r="C37" s="24">
        <v>4170</v>
      </c>
      <c r="D37" s="11" t="s">
        <v>47</v>
      </c>
      <c r="E37" s="21">
        <v>5000</v>
      </c>
      <c r="F37" s="21"/>
      <c r="G37" s="21">
        <f>SUM(E37:F37)</f>
        <v>5000</v>
      </c>
      <c r="H37" s="21"/>
      <c r="I37" s="21">
        <f>SUM(G37:H37)</f>
        <v>5000</v>
      </c>
      <c r="J37" s="21"/>
      <c r="K37" s="21">
        <f>SUM(I37:J37)</f>
        <v>5000</v>
      </c>
      <c r="L37" s="21"/>
      <c r="M37" s="21">
        <f>SUM(K37:L37)</f>
        <v>5000</v>
      </c>
      <c r="N37" s="21"/>
      <c r="O37" s="21">
        <f>SUM(M37:N37)</f>
        <v>5000</v>
      </c>
      <c r="P37" s="21"/>
      <c r="Q37" s="21">
        <f>SUM(O37:P37)</f>
        <v>5000</v>
      </c>
    </row>
    <row r="38" spans="1:17" s="5" customFormat="1" ht="21" customHeight="1">
      <c r="A38" s="15"/>
      <c r="B38" s="22"/>
      <c r="C38" s="24">
        <v>4210</v>
      </c>
      <c r="D38" s="11" t="s">
        <v>43</v>
      </c>
      <c r="E38" s="21">
        <v>74000</v>
      </c>
      <c r="F38" s="21"/>
      <c r="G38" s="21">
        <f aca="true" t="shared" si="17" ref="G38:G48">SUM(E38:F38)</f>
        <v>74000</v>
      </c>
      <c r="H38" s="21"/>
      <c r="I38" s="21">
        <f aca="true" t="shared" si="18" ref="I38:I48">SUM(G38:H38)</f>
        <v>74000</v>
      </c>
      <c r="J38" s="21"/>
      <c r="K38" s="21">
        <f aca="true" t="shared" si="19" ref="K38:K48">SUM(I38:J38)</f>
        <v>74000</v>
      </c>
      <c r="L38" s="21"/>
      <c r="M38" s="21">
        <f aca="true" t="shared" si="20" ref="M38:M48">SUM(K38:L38)</f>
        <v>74000</v>
      </c>
      <c r="N38" s="21"/>
      <c r="O38" s="21">
        <f aca="true" t="shared" si="21" ref="O38:O48">SUM(M38:N38)</f>
        <v>74000</v>
      </c>
      <c r="P38" s="21"/>
      <c r="Q38" s="21">
        <f aca="true" t="shared" si="22" ref="Q38:Q48">SUM(O38:P38)</f>
        <v>74000</v>
      </c>
    </row>
    <row r="39" spans="1:17" s="5" customFormat="1" ht="21" customHeight="1">
      <c r="A39" s="15"/>
      <c r="B39" s="22"/>
      <c r="C39" s="24">
        <v>4260</v>
      </c>
      <c r="D39" s="11" t="s">
        <v>48</v>
      </c>
      <c r="E39" s="21">
        <v>73800</v>
      </c>
      <c r="F39" s="21"/>
      <c r="G39" s="21">
        <f t="shared" si="17"/>
        <v>73800</v>
      </c>
      <c r="H39" s="21"/>
      <c r="I39" s="21">
        <f t="shared" si="18"/>
        <v>73800</v>
      </c>
      <c r="J39" s="21"/>
      <c r="K39" s="21">
        <f t="shared" si="19"/>
        <v>73800</v>
      </c>
      <c r="L39" s="21"/>
      <c r="M39" s="21">
        <f t="shared" si="20"/>
        <v>73800</v>
      </c>
      <c r="N39" s="21"/>
      <c r="O39" s="21">
        <f t="shared" si="21"/>
        <v>73800</v>
      </c>
      <c r="P39" s="21"/>
      <c r="Q39" s="21">
        <f t="shared" si="22"/>
        <v>73800</v>
      </c>
    </row>
    <row r="40" spans="1:17" s="5" customFormat="1" ht="21" customHeight="1">
      <c r="A40" s="15"/>
      <c r="B40" s="22"/>
      <c r="C40" s="24">
        <v>4270</v>
      </c>
      <c r="D40" s="11" t="s">
        <v>44</v>
      </c>
      <c r="E40" s="21">
        <v>700000</v>
      </c>
      <c r="F40" s="21"/>
      <c r="G40" s="21">
        <f t="shared" si="17"/>
        <v>700000</v>
      </c>
      <c r="H40" s="21"/>
      <c r="I40" s="21">
        <f t="shared" si="18"/>
        <v>700000</v>
      </c>
      <c r="J40" s="21"/>
      <c r="K40" s="21">
        <f t="shared" si="19"/>
        <v>700000</v>
      </c>
      <c r="L40" s="21"/>
      <c r="M40" s="21">
        <f t="shared" si="20"/>
        <v>700000</v>
      </c>
      <c r="N40" s="21"/>
      <c r="O40" s="21">
        <f t="shared" si="21"/>
        <v>700000</v>
      </c>
      <c r="P40" s="21"/>
      <c r="Q40" s="21">
        <f t="shared" si="22"/>
        <v>700000</v>
      </c>
    </row>
    <row r="41" spans="1:17" s="5" customFormat="1" ht="21" customHeight="1">
      <c r="A41" s="15"/>
      <c r="B41" s="39"/>
      <c r="C41" s="15">
        <v>4300</v>
      </c>
      <c r="D41" s="11" t="s">
        <v>38</v>
      </c>
      <c r="E41" s="21">
        <v>286800</v>
      </c>
      <c r="F41" s="21"/>
      <c r="G41" s="21">
        <f t="shared" si="17"/>
        <v>286800</v>
      </c>
      <c r="H41" s="21">
        <v>-10000</v>
      </c>
      <c r="I41" s="21">
        <f t="shared" si="18"/>
        <v>276800</v>
      </c>
      <c r="J41" s="21">
        <v>27957</v>
      </c>
      <c r="K41" s="21">
        <f t="shared" si="19"/>
        <v>304757</v>
      </c>
      <c r="L41" s="21"/>
      <c r="M41" s="21">
        <f t="shared" si="20"/>
        <v>304757</v>
      </c>
      <c r="N41" s="21">
        <v>-2500</v>
      </c>
      <c r="O41" s="21">
        <f t="shared" si="21"/>
        <v>302257</v>
      </c>
      <c r="P41" s="21"/>
      <c r="Q41" s="21">
        <f t="shared" si="22"/>
        <v>302257</v>
      </c>
    </row>
    <row r="42" spans="1:17" s="5" customFormat="1" ht="24">
      <c r="A42" s="15"/>
      <c r="B42" s="39"/>
      <c r="C42" s="15">
        <v>4390</v>
      </c>
      <c r="D42" s="11" t="s">
        <v>87</v>
      </c>
      <c r="E42" s="21"/>
      <c r="F42" s="21"/>
      <c r="G42" s="21">
        <v>0</v>
      </c>
      <c r="H42" s="21">
        <v>10000</v>
      </c>
      <c r="I42" s="21">
        <f t="shared" si="18"/>
        <v>10000</v>
      </c>
      <c r="J42" s="21"/>
      <c r="K42" s="21">
        <f t="shared" si="19"/>
        <v>10000</v>
      </c>
      <c r="L42" s="21"/>
      <c r="M42" s="21">
        <f t="shared" si="20"/>
        <v>10000</v>
      </c>
      <c r="N42" s="21"/>
      <c r="O42" s="21">
        <f t="shared" si="21"/>
        <v>10000</v>
      </c>
      <c r="P42" s="21"/>
      <c r="Q42" s="21">
        <f t="shared" si="22"/>
        <v>10000</v>
      </c>
    </row>
    <row r="43" spans="1:17" s="5" customFormat="1" ht="24">
      <c r="A43" s="15"/>
      <c r="B43" s="39"/>
      <c r="C43" s="15">
        <v>4400</v>
      </c>
      <c r="D43" s="11" t="s">
        <v>49</v>
      </c>
      <c r="E43" s="21">
        <v>786500</v>
      </c>
      <c r="F43" s="21"/>
      <c r="G43" s="21">
        <f t="shared" si="17"/>
        <v>786500</v>
      </c>
      <c r="H43" s="21"/>
      <c r="I43" s="21">
        <f t="shared" si="18"/>
        <v>786500</v>
      </c>
      <c r="J43" s="21"/>
      <c r="K43" s="21">
        <f t="shared" si="19"/>
        <v>786500</v>
      </c>
      <c r="L43" s="21"/>
      <c r="M43" s="21">
        <f t="shared" si="20"/>
        <v>786500</v>
      </c>
      <c r="N43" s="21"/>
      <c r="O43" s="21">
        <f t="shared" si="21"/>
        <v>786500</v>
      </c>
      <c r="P43" s="21"/>
      <c r="Q43" s="21">
        <f t="shared" si="22"/>
        <v>786500</v>
      </c>
    </row>
    <row r="44" spans="1:17" s="5" customFormat="1" ht="21.75" customHeight="1">
      <c r="A44" s="15"/>
      <c r="B44" s="39"/>
      <c r="C44" s="15">
        <v>4430</v>
      </c>
      <c r="D44" s="11" t="s">
        <v>50</v>
      </c>
      <c r="E44" s="21">
        <v>5000</v>
      </c>
      <c r="F44" s="21"/>
      <c r="G44" s="21">
        <f t="shared" si="17"/>
        <v>5000</v>
      </c>
      <c r="H44" s="21"/>
      <c r="I44" s="21">
        <f t="shared" si="18"/>
        <v>5000</v>
      </c>
      <c r="J44" s="21"/>
      <c r="K44" s="21">
        <f t="shared" si="19"/>
        <v>5000</v>
      </c>
      <c r="L44" s="21"/>
      <c r="M44" s="21">
        <f t="shared" si="20"/>
        <v>5000</v>
      </c>
      <c r="N44" s="21"/>
      <c r="O44" s="21">
        <f t="shared" si="21"/>
        <v>5000</v>
      </c>
      <c r="P44" s="21"/>
      <c r="Q44" s="21">
        <f t="shared" si="22"/>
        <v>5000</v>
      </c>
    </row>
    <row r="45" spans="1:17" s="5" customFormat="1" ht="21" customHeight="1">
      <c r="A45" s="15"/>
      <c r="B45" s="39"/>
      <c r="C45" s="15">
        <v>4480</v>
      </c>
      <c r="D45" s="11" t="s">
        <v>10</v>
      </c>
      <c r="E45" s="21">
        <v>132</v>
      </c>
      <c r="F45" s="21"/>
      <c r="G45" s="21">
        <f t="shared" si="17"/>
        <v>132</v>
      </c>
      <c r="H45" s="21"/>
      <c r="I45" s="21">
        <f t="shared" si="18"/>
        <v>132</v>
      </c>
      <c r="J45" s="21">
        <v>157782</v>
      </c>
      <c r="K45" s="21">
        <f t="shared" si="19"/>
        <v>157914</v>
      </c>
      <c r="L45" s="21"/>
      <c r="M45" s="21">
        <f t="shared" si="20"/>
        <v>157914</v>
      </c>
      <c r="N45" s="21"/>
      <c r="O45" s="21">
        <f t="shared" si="21"/>
        <v>157914</v>
      </c>
      <c r="P45" s="21"/>
      <c r="Q45" s="21">
        <f t="shared" si="22"/>
        <v>157914</v>
      </c>
    </row>
    <row r="46" spans="1:17" s="5" customFormat="1" ht="27.75" customHeight="1">
      <c r="A46" s="15"/>
      <c r="B46" s="39"/>
      <c r="C46" s="15">
        <v>4500</v>
      </c>
      <c r="D46" s="11" t="s">
        <v>153</v>
      </c>
      <c r="E46" s="21"/>
      <c r="F46" s="21"/>
      <c r="G46" s="21"/>
      <c r="H46" s="21"/>
      <c r="I46" s="21">
        <v>0</v>
      </c>
      <c r="J46" s="21">
        <v>4919</v>
      </c>
      <c r="K46" s="21">
        <f t="shared" si="19"/>
        <v>4919</v>
      </c>
      <c r="L46" s="21"/>
      <c r="M46" s="21">
        <f t="shared" si="20"/>
        <v>4919</v>
      </c>
      <c r="N46" s="21"/>
      <c r="O46" s="21">
        <f t="shared" si="21"/>
        <v>4919</v>
      </c>
      <c r="P46" s="21"/>
      <c r="Q46" s="21">
        <f t="shared" si="22"/>
        <v>4919</v>
      </c>
    </row>
    <row r="47" spans="1:17" s="5" customFormat="1" ht="21" customHeight="1">
      <c r="A47" s="15"/>
      <c r="B47" s="39"/>
      <c r="C47" s="24">
        <v>4510</v>
      </c>
      <c r="D47" s="11" t="s">
        <v>51</v>
      </c>
      <c r="E47" s="21">
        <v>700</v>
      </c>
      <c r="F47" s="21"/>
      <c r="G47" s="21">
        <f t="shared" si="17"/>
        <v>700</v>
      </c>
      <c r="H47" s="21"/>
      <c r="I47" s="21">
        <f t="shared" si="18"/>
        <v>700</v>
      </c>
      <c r="J47" s="21">
        <v>747</v>
      </c>
      <c r="K47" s="21">
        <f t="shared" si="19"/>
        <v>1447</v>
      </c>
      <c r="L47" s="21"/>
      <c r="M47" s="21">
        <f t="shared" si="20"/>
        <v>1447</v>
      </c>
      <c r="N47" s="21"/>
      <c r="O47" s="21">
        <f t="shared" si="21"/>
        <v>1447</v>
      </c>
      <c r="P47" s="21"/>
      <c r="Q47" s="21">
        <f t="shared" si="22"/>
        <v>1447</v>
      </c>
    </row>
    <row r="48" spans="1:17" s="5" customFormat="1" ht="24">
      <c r="A48" s="15"/>
      <c r="B48" s="39"/>
      <c r="C48" s="24">
        <v>4610</v>
      </c>
      <c r="D48" s="11" t="s">
        <v>52</v>
      </c>
      <c r="E48" s="21">
        <v>30000</v>
      </c>
      <c r="F48" s="21"/>
      <c r="G48" s="21">
        <f t="shared" si="17"/>
        <v>30000</v>
      </c>
      <c r="H48" s="21"/>
      <c r="I48" s="21">
        <f t="shared" si="18"/>
        <v>30000</v>
      </c>
      <c r="J48" s="21"/>
      <c r="K48" s="21">
        <f t="shared" si="19"/>
        <v>30000</v>
      </c>
      <c r="L48" s="21"/>
      <c r="M48" s="21">
        <f t="shared" si="20"/>
        <v>30000</v>
      </c>
      <c r="N48" s="21"/>
      <c r="O48" s="21">
        <f t="shared" si="21"/>
        <v>30000</v>
      </c>
      <c r="P48" s="21"/>
      <c r="Q48" s="21">
        <f t="shared" si="22"/>
        <v>30000</v>
      </c>
    </row>
    <row r="49" spans="1:17" s="5" customFormat="1" ht="21" customHeight="1">
      <c r="A49" s="15"/>
      <c r="B49" s="22">
        <v>70095</v>
      </c>
      <c r="C49" s="24"/>
      <c r="D49" s="11" t="s">
        <v>6</v>
      </c>
      <c r="E49" s="21">
        <f aca="true" t="shared" si="23" ref="E49:K49">SUM(E50:E53)</f>
        <v>300585</v>
      </c>
      <c r="F49" s="21">
        <f t="shared" si="23"/>
        <v>0</v>
      </c>
      <c r="G49" s="21">
        <f t="shared" si="23"/>
        <v>300585</v>
      </c>
      <c r="H49" s="21">
        <f t="shared" si="23"/>
        <v>0</v>
      </c>
      <c r="I49" s="21">
        <f t="shared" si="23"/>
        <v>300585</v>
      </c>
      <c r="J49" s="21">
        <f t="shared" si="23"/>
        <v>0</v>
      </c>
      <c r="K49" s="21">
        <f t="shared" si="23"/>
        <v>300585</v>
      </c>
      <c r="L49" s="21">
        <f aca="true" t="shared" si="24" ref="L49:Q49">SUM(L50:L53)</f>
        <v>0</v>
      </c>
      <c r="M49" s="21">
        <f t="shared" si="24"/>
        <v>300585</v>
      </c>
      <c r="N49" s="21">
        <f t="shared" si="24"/>
        <v>2500</v>
      </c>
      <c r="O49" s="21">
        <f t="shared" si="24"/>
        <v>303085</v>
      </c>
      <c r="P49" s="21">
        <f t="shared" si="24"/>
        <v>0</v>
      </c>
      <c r="Q49" s="21">
        <f t="shared" si="24"/>
        <v>303085</v>
      </c>
    </row>
    <row r="50" spans="1:17" s="5" customFormat="1" ht="21" customHeight="1">
      <c r="A50" s="15"/>
      <c r="B50" s="22"/>
      <c r="C50" s="24">
        <v>4260</v>
      </c>
      <c r="D50" s="11" t="s">
        <v>48</v>
      </c>
      <c r="E50" s="21">
        <v>500</v>
      </c>
      <c r="F50" s="21"/>
      <c r="G50" s="21">
        <f>SUM(E50:F50)</f>
        <v>500</v>
      </c>
      <c r="H50" s="21"/>
      <c r="I50" s="21">
        <f>SUM(G50:H50)</f>
        <v>500</v>
      </c>
      <c r="J50" s="21"/>
      <c r="K50" s="21">
        <f>SUM(I50:J50)</f>
        <v>500</v>
      </c>
      <c r="L50" s="21"/>
      <c r="M50" s="21">
        <f>SUM(K50:L50)</f>
        <v>500</v>
      </c>
      <c r="N50" s="21"/>
      <c r="O50" s="21">
        <f>SUM(M50:N50)</f>
        <v>500</v>
      </c>
      <c r="P50" s="21"/>
      <c r="Q50" s="21">
        <f>SUM(O50:P50)</f>
        <v>500</v>
      </c>
    </row>
    <row r="51" spans="1:17" s="5" customFormat="1" ht="21" customHeight="1">
      <c r="A51" s="15"/>
      <c r="B51" s="22"/>
      <c r="C51" s="24">
        <v>4300</v>
      </c>
      <c r="D51" s="11" t="s">
        <v>38</v>
      </c>
      <c r="E51" s="21">
        <v>85</v>
      </c>
      <c r="F51" s="21"/>
      <c r="G51" s="21">
        <f>SUM(E51:F51)</f>
        <v>85</v>
      </c>
      <c r="H51" s="21"/>
      <c r="I51" s="21">
        <f>SUM(G51:H51)</f>
        <v>85</v>
      </c>
      <c r="J51" s="21"/>
      <c r="K51" s="21">
        <f>SUM(I51:J51)</f>
        <v>85</v>
      </c>
      <c r="L51" s="21"/>
      <c r="M51" s="21">
        <f>SUM(K51:L51)</f>
        <v>85</v>
      </c>
      <c r="N51" s="21"/>
      <c r="O51" s="21">
        <f>SUM(M51:N51)</f>
        <v>85</v>
      </c>
      <c r="P51" s="21"/>
      <c r="Q51" s="21">
        <f>SUM(O51:P51)</f>
        <v>85</v>
      </c>
    </row>
    <row r="52" spans="1:17" s="5" customFormat="1" ht="21" customHeight="1">
      <c r="A52" s="15"/>
      <c r="B52" s="22"/>
      <c r="C52" s="24">
        <v>4580</v>
      </c>
      <c r="D52" s="11" t="s">
        <v>154</v>
      </c>
      <c r="E52" s="21"/>
      <c r="F52" s="21"/>
      <c r="G52" s="21"/>
      <c r="H52" s="21"/>
      <c r="I52" s="21"/>
      <c r="J52" s="21"/>
      <c r="K52" s="21"/>
      <c r="L52" s="21"/>
      <c r="M52" s="21">
        <v>0</v>
      </c>
      <c r="N52" s="21">
        <v>2500</v>
      </c>
      <c r="O52" s="21">
        <f>SUM(M52:N52)</f>
        <v>2500</v>
      </c>
      <c r="P52" s="21"/>
      <c r="Q52" s="21">
        <f>SUM(O52:P52)</f>
        <v>2500</v>
      </c>
    </row>
    <row r="53" spans="1:17" s="5" customFormat="1" ht="24">
      <c r="A53" s="15"/>
      <c r="B53" s="22"/>
      <c r="C53" s="15">
        <v>6050</v>
      </c>
      <c r="D53" s="11" t="s">
        <v>45</v>
      </c>
      <c r="E53" s="21">
        <v>300000</v>
      </c>
      <c r="F53" s="21"/>
      <c r="G53" s="21">
        <f>SUM(E53:F53)</f>
        <v>300000</v>
      </c>
      <c r="H53" s="21"/>
      <c r="I53" s="21">
        <f>SUM(G53:H53)</f>
        <v>300000</v>
      </c>
      <c r="J53" s="21"/>
      <c r="K53" s="21">
        <f>SUM(I53:J53)</f>
        <v>300000</v>
      </c>
      <c r="L53" s="21"/>
      <c r="M53" s="21">
        <f>SUM(K53:L53)</f>
        <v>300000</v>
      </c>
      <c r="N53" s="21"/>
      <c r="O53" s="21">
        <f>SUM(M53:N53)</f>
        <v>300000</v>
      </c>
      <c r="P53" s="21"/>
      <c r="Q53" s="21">
        <f>SUM(O53:P53)</f>
        <v>300000</v>
      </c>
    </row>
    <row r="54" spans="1:17" s="1" customFormat="1" ht="21" customHeight="1">
      <c r="A54" s="7" t="s">
        <v>53</v>
      </c>
      <c r="B54" s="8"/>
      <c r="C54" s="9"/>
      <c r="D54" s="10" t="s">
        <v>54</v>
      </c>
      <c r="E54" s="30">
        <f aca="true" t="shared" si="25" ref="E54:K54">SUM(E55,E58)</f>
        <v>290200</v>
      </c>
      <c r="F54" s="30">
        <f t="shared" si="25"/>
        <v>0</v>
      </c>
      <c r="G54" s="30">
        <f t="shared" si="25"/>
        <v>290200</v>
      </c>
      <c r="H54" s="30">
        <f t="shared" si="25"/>
        <v>0</v>
      </c>
      <c r="I54" s="30">
        <f t="shared" si="25"/>
        <v>290200</v>
      </c>
      <c r="J54" s="30">
        <f t="shared" si="25"/>
        <v>0</v>
      </c>
      <c r="K54" s="30">
        <f t="shared" si="25"/>
        <v>290200</v>
      </c>
      <c r="L54" s="30">
        <f aca="true" t="shared" si="26" ref="L54:Q54">SUM(L55,L58)</f>
        <v>0</v>
      </c>
      <c r="M54" s="30">
        <f t="shared" si="26"/>
        <v>290200</v>
      </c>
      <c r="N54" s="30">
        <f t="shared" si="26"/>
        <v>0</v>
      </c>
      <c r="O54" s="30">
        <f t="shared" si="26"/>
        <v>290200</v>
      </c>
      <c r="P54" s="30">
        <f t="shared" si="26"/>
        <v>0</v>
      </c>
      <c r="Q54" s="30">
        <f t="shared" si="26"/>
        <v>290200</v>
      </c>
    </row>
    <row r="55" spans="1:17" s="5" customFormat="1" ht="21" customHeight="1">
      <c r="A55" s="15"/>
      <c r="B55" s="22" t="s">
        <v>55</v>
      </c>
      <c r="C55" s="24"/>
      <c r="D55" s="11" t="s">
        <v>56</v>
      </c>
      <c r="E55" s="21">
        <f aca="true" t="shared" si="27" ref="E55:K55">SUM(E56:E57)</f>
        <v>150000</v>
      </c>
      <c r="F55" s="21">
        <f t="shared" si="27"/>
        <v>0</v>
      </c>
      <c r="G55" s="21">
        <f t="shared" si="27"/>
        <v>150000</v>
      </c>
      <c r="H55" s="21">
        <f t="shared" si="27"/>
        <v>0</v>
      </c>
      <c r="I55" s="21">
        <f t="shared" si="27"/>
        <v>150000</v>
      </c>
      <c r="J55" s="21">
        <f t="shared" si="27"/>
        <v>0</v>
      </c>
      <c r="K55" s="21">
        <f t="shared" si="27"/>
        <v>150000</v>
      </c>
      <c r="L55" s="21">
        <f aca="true" t="shared" si="28" ref="L55:Q55">SUM(L56:L57)</f>
        <v>0</v>
      </c>
      <c r="M55" s="21">
        <f t="shared" si="28"/>
        <v>150000</v>
      </c>
      <c r="N55" s="21">
        <f t="shared" si="28"/>
        <v>0</v>
      </c>
      <c r="O55" s="21">
        <f t="shared" si="28"/>
        <v>150000</v>
      </c>
      <c r="P55" s="21">
        <f t="shared" si="28"/>
        <v>0</v>
      </c>
      <c r="Q55" s="21">
        <f t="shared" si="28"/>
        <v>150000</v>
      </c>
    </row>
    <row r="56" spans="1:17" s="5" customFormat="1" ht="21" customHeight="1">
      <c r="A56" s="15"/>
      <c r="B56" s="22"/>
      <c r="C56" s="24">
        <v>4170</v>
      </c>
      <c r="D56" s="11" t="s">
        <v>47</v>
      </c>
      <c r="E56" s="21">
        <v>20000</v>
      </c>
      <c r="F56" s="21"/>
      <c r="G56" s="21">
        <f>SUM(E56:F56)</f>
        <v>20000</v>
      </c>
      <c r="H56" s="21"/>
      <c r="I56" s="21">
        <f>SUM(G56:H56)</f>
        <v>20000</v>
      </c>
      <c r="J56" s="21"/>
      <c r="K56" s="21">
        <f>SUM(I56:J56)</f>
        <v>20000</v>
      </c>
      <c r="L56" s="21"/>
      <c r="M56" s="21">
        <f>SUM(K56:L56)</f>
        <v>20000</v>
      </c>
      <c r="N56" s="21"/>
      <c r="O56" s="21">
        <f>SUM(M56:N56)</f>
        <v>20000</v>
      </c>
      <c r="P56" s="21"/>
      <c r="Q56" s="21">
        <f>SUM(O56:P56)</f>
        <v>20000</v>
      </c>
    </row>
    <row r="57" spans="1:17" s="5" customFormat="1" ht="21" customHeight="1">
      <c r="A57" s="15"/>
      <c r="B57" s="22"/>
      <c r="C57" s="15">
        <v>4300</v>
      </c>
      <c r="D57" s="11" t="s">
        <v>38</v>
      </c>
      <c r="E57" s="21">
        <v>130000</v>
      </c>
      <c r="F57" s="21"/>
      <c r="G57" s="21">
        <f>SUM(E57:F57)</f>
        <v>130000</v>
      </c>
      <c r="H57" s="21"/>
      <c r="I57" s="21">
        <f>SUM(G57:H57)</f>
        <v>130000</v>
      </c>
      <c r="J57" s="21"/>
      <c r="K57" s="21">
        <f>SUM(I57:J57)</f>
        <v>130000</v>
      </c>
      <c r="L57" s="21"/>
      <c r="M57" s="21">
        <f>SUM(K57:L57)</f>
        <v>130000</v>
      </c>
      <c r="N57" s="21"/>
      <c r="O57" s="21">
        <f>SUM(M57:N57)</f>
        <v>130000</v>
      </c>
      <c r="P57" s="21"/>
      <c r="Q57" s="21">
        <f>SUM(O57:P57)</f>
        <v>130000</v>
      </c>
    </row>
    <row r="58" spans="1:17" s="5" customFormat="1" ht="21" customHeight="1">
      <c r="A58" s="15"/>
      <c r="B58" s="22">
        <v>71035</v>
      </c>
      <c r="C58" s="15"/>
      <c r="D58" s="11" t="s">
        <v>57</v>
      </c>
      <c r="E58" s="21">
        <f aca="true" t="shared" si="29" ref="E58:K58">SUM(E59:E62)</f>
        <v>140200</v>
      </c>
      <c r="F58" s="21">
        <f t="shared" si="29"/>
        <v>0</v>
      </c>
      <c r="G58" s="21">
        <f t="shared" si="29"/>
        <v>140200</v>
      </c>
      <c r="H58" s="21">
        <f t="shared" si="29"/>
        <v>0</v>
      </c>
      <c r="I58" s="21">
        <f t="shared" si="29"/>
        <v>140200</v>
      </c>
      <c r="J58" s="21">
        <f t="shared" si="29"/>
        <v>0</v>
      </c>
      <c r="K58" s="21">
        <f t="shared" si="29"/>
        <v>140200</v>
      </c>
      <c r="L58" s="21">
        <f aca="true" t="shared" si="30" ref="L58:Q58">SUM(L59:L62)</f>
        <v>0</v>
      </c>
      <c r="M58" s="21">
        <f t="shared" si="30"/>
        <v>140200</v>
      </c>
      <c r="N58" s="21">
        <f t="shared" si="30"/>
        <v>0</v>
      </c>
      <c r="O58" s="21">
        <f t="shared" si="30"/>
        <v>140200</v>
      </c>
      <c r="P58" s="21">
        <f t="shared" si="30"/>
        <v>0</v>
      </c>
      <c r="Q58" s="21">
        <f t="shared" si="30"/>
        <v>140200</v>
      </c>
    </row>
    <row r="59" spans="1:17" s="5" customFormat="1" ht="21" customHeight="1">
      <c r="A59" s="15"/>
      <c r="B59" s="22"/>
      <c r="C59" s="15">
        <v>4260</v>
      </c>
      <c r="D59" s="11" t="s">
        <v>48</v>
      </c>
      <c r="E59" s="21">
        <v>1200</v>
      </c>
      <c r="F59" s="21"/>
      <c r="G59" s="21">
        <f>SUM(E59:F59)</f>
        <v>1200</v>
      </c>
      <c r="H59" s="21"/>
      <c r="I59" s="21">
        <f>SUM(G59:H59)</f>
        <v>1200</v>
      </c>
      <c r="J59" s="21"/>
      <c r="K59" s="21">
        <f>SUM(I59:J59)</f>
        <v>1200</v>
      </c>
      <c r="L59" s="21"/>
      <c r="M59" s="21">
        <f>SUM(K59:L59)</f>
        <v>1200</v>
      </c>
      <c r="N59" s="21"/>
      <c r="O59" s="21">
        <f>SUM(M59:N59)</f>
        <v>1200</v>
      </c>
      <c r="P59" s="21"/>
      <c r="Q59" s="21">
        <f>SUM(O59:P59)</f>
        <v>1200</v>
      </c>
    </row>
    <row r="60" spans="1:17" s="5" customFormat="1" ht="21" customHeight="1">
      <c r="A60" s="15"/>
      <c r="B60" s="22"/>
      <c r="C60" s="15">
        <v>4270</v>
      </c>
      <c r="D60" s="11" t="s">
        <v>44</v>
      </c>
      <c r="E60" s="21">
        <v>100000</v>
      </c>
      <c r="F60" s="21"/>
      <c r="G60" s="21">
        <f>SUM(E60:F60)</f>
        <v>100000</v>
      </c>
      <c r="H60" s="21"/>
      <c r="I60" s="21">
        <f>SUM(G60:H60)</f>
        <v>100000</v>
      </c>
      <c r="J60" s="21"/>
      <c r="K60" s="21">
        <f>SUM(I60:J60)</f>
        <v>100000</v>
      </c>
      <c r="L60" s="21"/>
      <c r="M60" s="21">
        <f>SUM(K60:L60)</f>
        <v>100000</v>
      </c>
      <c r="N60" s="21"/>
      <c r="O60" s="21">
        <f>SUM(M60:N60)</f>
        <v>100000</v>
      </c>
      <c r="P60" s="21"/>
      <c r="Q60" s="21">
        <f>SUM(O60:P60)</f>
        <v>100000</v>
      </c>
    </row>
    <row r="61" spans="1:17" s="5" customFormat="1" ht="21" customHeight="1">
      <c r="A61" s="15"/>
      <c r="B61" s="22"/>
      <c r="C61" s="15">
        <v>4300</v>
      </c>
      <c r="D61" s="11" t="s">
        <v>38</v>
      </c>
      <c r="E61" s="21">
        <v>19000</v>
      </c>
      <c r="F61" s="21"/>
      <c r="G61" s="21">
        <f>SUM(E61:F61)</f>
        <v>19000</v>
      </c>
      <c r="H61" s="21"/>
      <c r="I61" s="21">
        <f>SUM(G61:H61)</f>
        <v>19000</v>
      </c>
      <c r="J61" s="21"/>
      <c r="K61" s="21">
        <f>SUM(I61:J61)</f>
        <v>19000</v>
      </c>
      <c r="L61" s="21"/>
      <c r="M61" s="21">
        <f>SUM(K61:L61)</f>
        <v>19000</v>
      </c>
      <c r="N61" s="21"/>
      <c r="O61" s="21">
        <f>SUM(M61:N61)</f>
        <v>19000</v>
      </c>
      <c r="P61" s="21"/>
      <c r="Q61" s="21">
        <f>SUM(O61:P61)</f>
        <v>19000</v>
      </c>
    </row>
    <row r="62" spans="1:17" s="5" customFormat="1" ht="24">
      <c r="A62" s="15"/>
      <c r="B62" s="22"/>
      <c r="C62" s="15">
        <v>6050</v>
      </c>
      <c r="D62" s="11" t="s">
        <v>45</v>
      </c>
      <c r="E62" s="21">
        <v>20000</v>
      </c>
      <c r="F62" s="21"/>
      <c r="G62" s="21">
        <f>SUM(E62:F62)</f>
        <v>20000</v>
      </c>
      <c r="H62" s="21"/>
      <c r="I62" s="21">
        <f>SUM(G62:H62)</f>
        <v>20000</v>
      </c>
      <c r="J62" s="21"/>
      <c r="K62" s="21">
        <f>SUM(I62:J62)</f>
        <v>20000</v>
      </c>
      <c r="L62" s="21"/>
      <c r="M62" s="21">
        <f>SUM(K62:L62)</f>
        <v>20000</v>
      </c>
      <c r="N62" s="21"/>
      <c r="O62" s="21">
        <f>SUM(M62:N62)</f>
        <v>20000</v>
      </c>
      <c r="P62" s="21"/>
      <c r="Q62" s="21">
        <f>SUM(O62:P62)</f>
        <v>20000</v>
      </c>
    </row>
    <row r="63" spans="1:17" s="1" customFormat="1" ht="21.75" customHeight="1">
      <c r="A63" s="7" t="s">
        <v>68</v>
      </c>
      <c r="B63" s="8"/>
      <c r="C63" s="9"/>
      <c r="D63" s="10" t="s">
        <v>69</v>
      </c>
      <c r="E63" s="30">
        <f aca="true" t="shared" si="31" ref="E63:K63">SUM(E64)</f>
        <v>900004</v>
      </c>
      <c r="F63" s="30">
        <f t="shared" si="31"/>
        <v>0</v>
      </c>
      <c r="G63" s="30">
        <f t="shared" si="31"/>
        <v>900004</v>
      </c>
      <c r="H63" s="30">
        <f t="shared" si="31"/>
        <v>0</v>
      </c>
      <c r="I63" s="30">
        <f t="shared" si="31"/>
        <v>900004</v>
      </c>
      <c r="J63" s="30">
        <f t="shared" si="31"/>
        <v>0</v>
      </c>
      <c r="K63" s="30">
        <f t="shared" si="31"/>
        <v>900004</v>
      </c>
      <c r="L63" s="30">
        <f aca="true" t="shared" si="32" ref="L63:Q63">SUM(L64)</f>
        <v>0</v>
      </c>
      <c r="M63" s="30">
        <f t="shared" si="32"/>
        <v>900004</v>
      </c>
      <c r="N63" s="30">
        <f t="shared" si="32"/>
        <v>0</v>
      </c>
      <c r="O63" s="30">
        <f t="shared" si="32"/>
        <v>900004</v>
      </c>
      <c r="P63" s="30">
        <f t="shared" si="32"/>
        <v>0</v>
      </c>
      <c r="Q63" s="30">
        <f t="shared" si="32"/>
        <v>900004</v>
      </c>
    </row>
    <row r="64" spans="1:17" s="5" customFormat="1" ht="36">
      <c r="A64" s="15"/>
      <c r="B64" s="22" t="s">
        <v>70</v>
      </c>
      <c r="C64" s="24"/>
      <c r="D64" s="11" t="s">
        <v>71</v>
      </c>
      <c r="E64" s="21">
        <f aca="true" t="shared" si="33" ref="E64:K64">SUM(E65:E65)</f>
        <v>900004</v>
      </c>
      <c r="F64" s="21">
        <f t="shared" si="33"/>
        <v>0</v>
      </c>
      <c r="G64" s="21">
        <f t="shared" si="33"/>
        <v>900004</v>
      </c>
      <c r="H64" s="21">
        <f t="shared" si="33"/>
        <v>0</v>
      </c>
      <c r="I64" s="21">
        <f t="shared" si="33"/>
        <v>900004</v>
      </c>
      <c r="J64" s="21">
        <f t="shared" si="33"/>
        <v>0</v>
      </c>
      <c r="K64" s="21">
        <f t="shared" si="33"/>
        <v>900004</v>
      </c>
      <c r="L64" s="21">
        <f aca="true" t="shared" si="34" ref="L64:Q64">SUM(L65:L65)</f>
        <v>0</v>
      </c>
      <c r="M64" s="21">
        <f t="shared" si="34"/>
        <v>900004</v>
      </c>
      <c r="N64" s="21">
        <f t="shared" si="34"/>
        <v>0</v>
      </c>
      <c r="O64" s="21">
        <f t="shared" si="34"/>
        <v>900004</v>
      </c>
      <c r="P64" s="21">
        <f t="shared" si="34"/>
        <v>0</v>
      </c>
      <c r="Q64" s="21">
        <f t="shared" si="34"/>
        <v>900004</v>
      </c>
    </row>
    <row r="65" spans="1:17" s="43" customFormat="1" ht="48">
      <c r="A65" s="41"/>
      <c r="B65" s="42"/>
      <c r="C65" s="24">
        <v>8110</v>
      </c>
      <c r="D65" s="11" t="s">
        <v>72</v>
      </c>
      <c r="E65" s="21">
        <v>900004</v>
      </c>
      <c r="F65" s="21"/>
      <c r="G65" s="21">
        <f>SUM(E65:F65)</f>
        <v>900004</v>
      </c>
      <c r="H65" s="21"/>
      <c r="I65" s="21">
        <f>SUM(G65:H65)</f>
        <v>900004</v>
      </c>
      <c r="J65" s="21"/>
      <c r="K65" s="21">
        <f>SUM(I65:J65)</f>
        <v>900004</v>
      </c>
      <c r="L65" s="21"/>
      <c r="M65" s="21">
        <f>SUM(K65:L65)</f>
        <v>900004</v>
      </c>
      <c r="N65" s="21"/>
      <c r="O65" s="21">
        <f>SUM(M65:N65)</f>
        <v>900004</v>
      </c>
      <c r="P65" s="21"/>
      <c r="Q65" s="21">
        <f>SUM(O65:P65)</f>
        <v>900004</v>
      </c>
    </row>
    <row r="66" spans="1:17" s="1" customFormat="1" ht="21" customHeight="1">
      <c r="A66" s="7" t="s">
        <v>11</v>
      </c>
      <c r="B66" s="8"/>
      <c r="C66" s="9"/>
      <c r="D66" s="10" t="s">
        <v>12</v>
      </c>
      <c r="E66" s="30">
        <f aca="true" t="shared" si="35" ref="E66:K66">SUM(E69)</f>
        <v>1614614</v>
      </c>
      <c r="F66" s="30">
        <f t="shared" si="35"/>
        <v>0</v>
      </c>
      <c r="G66" s="30">
        <f t="shared" si="35"/>
        <v>1614614</v>
      </c>
      <c r="H66" s="30">
        <f t="shared" si="35"/>
        <v>-47545</v>
      </c>
      <c r="I66" s="30">
        <f t="shared" si="35"/>
        <v>1567069</v>
      </c>
      <c r="J66" s="30">
        <f t="shared" si="35"/>
        <v>-933000</v>
      </c>
      <c r="K66" s="30">
        <f t="shared" si="35"/>
        <v>634069</v>
      </c>
      <c r="L66" s="30">
        <f>SUM(L69)</f>
        <v>0</v>
      </c>
      <c r="M66" s="30">
        <f>SUM(M69)</f>
        <v>634069</v>
      </c>
      <c r="N66" s="30">
        <f>SUM(N69)</f>
        <v>0</v>
      </c>
      <c r="O66" s="30">
        <f>SUM(O69,O67)</f>
        <v>634069</v>
      </c>
      <c r="P66" s="30">
        <f>SUM(P69,P67)</f>
        <v>-47355</v>
      </c>
      <c r="Q66" s="30">
        <f>SUM(Q69,Q67)</f>
        <v>586714</v>
      </c>
    </row>
    <row r="67" spans="1:17" s="25" customFormat="1" ht="21" customHeight="1">
      <c r="A67" s="32"/>
      <c r="B67" s="59">
        <v>75807</v>
      </c>
      <c r="C67" s="60"/>
      <c r="D67" s="35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>
        <f>SUM(O68)</f>
        <v>0</v>
      </c>
      <c r="P67" s="61">
        <f>SUM(P68)</f>
        <v>88</v>
      </c>
      <c r="Q67" s="61">
        <f>SUM(Q68)</f>
        <v>88</v>
      </c>
    </row>
    <row r="68" spans="1:17" s="25" customFormat="1" ht="21" customHeight="1">
      <c r="A68" s="32"/>
      <c r="B68" s="59"/>
      <c r="C68" s="60">
        <v>4560</v>
      </c>
      <c r="D68" s="35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88</v>
      </c>
      <c r="Q68" s="61">
        <f>SUM(O68:P68)</f>
        <v>88</v>
      </c>
    </row>
    <row r="69" spans="1:17" s="5" customFormat="1" ht="21" customHeight="1">
      <c r="A69" s="15"/>
      <c r="B69" s="22" t="s">
        <v>73</v>
      </c>
      <c r="C69" s="24"/>
      <c r="D69" s="11" t="s">
        <v>74</v>
      </c>
      <c r="E69" s="21">
        <f aca="true" t="shared" si="36" ref="E69:K69">SUM(E70:E71)</f>
        <v>1614614</v>
      </c>
      <c r="F69" s="21">
        <f t="shared" si="36"/>
        <v>0</v>
      </c>
      <c r="G69" s="21">
        <f t="shared" si="36"/>
        <v>1614614</v>
      </c>
      <c r="H69" s="21">
        <f t="shared" si="36"/>
        <v>-47545</v>
      </c>
      <c r="I69" s="21">
        <f t="shared" si="36"/>
        <v>1567069</v>
      </c>
      <c r="J69" s="21">
        <f t="shared" si="36"/>
        <v>-933000</v>
      </c>
      <c r="K69" s="21">
        <f t="shared" si="36"/>
        <v>634069</v>
      </c>
      <c r="L69" s="21">
        <f aca="true" t="shared" si="37" ref="L69:Q69">SUM(L70:L71)</f>
        <v>0</v>
      </c>
      <c r="M69" s="21">
        <f t="shared" si="37"/>
        <v>634069</v>
      </c>
      <c r="N69" s="21">
        <f t="shared" si="37"/>
        <v>0</v>
      </c>
      <c r="O69" s="21">
        <f t="shared" si="37"/>
        <v>634069</v>
      </c>
      <c r="P69" s="21">
        <f t="shared" si="37"/>
        <v>-47443</v>
      </c>
      <c r="Q69" s="21">
        <f t="shared" si="37"/>
        <v>586626</v>
      </c>
    </row>
    <row r="70" spans="1:17" s="5" customFormat="1" ht="21" customHeight="1">
      <c r="A70" s="15"/>
      <c r="B70" s="39"/>
      <c r="C70" s="24">
        <v>4810</v>
      </c>
      <c r="D70" s="11" t="s">
        <v>75</v>
      </c>
      <c r="E70" s="21">
        <v>1398614</v>
      </c>
      <c r="F70" s="21"/>
      <c r="G70" s="21">
        <f>SUM(E70:F70)</f>
        <v>1398614</v>
      </c>
      <c r="H70" s="21">
        <v>-47545</v>
      </c>
      <c r="I70" s="21">
        <f>SUM(G70:H70)</f>
        <v>1351069</v>
      </c>
      <c r="J70" s="21">
        <v>-833000</v>
      </c>
      <c r="K70" s="21">
        <f>SUM(I70:J70)</f>
        <v>518069</v>
      </c>
      <c r="L70" s="21"/>
      <c r="M70" s="21">
        <f>SUM(K70:L70)</f>
        <v>518069</v>
      </c>
      <c r="N70" s="21"/>
      <c r="O70" s="21">
        <f>SUM(M70:N70)</f>
        <v>518069</v>
      </c>
      <c r="P70" s="21">
        <v>-47443</v>
      </c>
      <c r="Q70" s="21">
        <f>SUM(O70:P70)</f>
        <v>470626</v>
      </c>
    </row>
    <row r="71" spans="1:17" s="5" customFormat="1" ht="24">
      <c r="A71" s="15"/>
      <c r="B71" s="39"/>
      <c r="C71" s="24">
        <v>6800</v>
      </c>
      <c r="D71" s="11" t="s">
        <v>76</v>
      </c>
      <c r="E71" s="21">
        <v>216000</v>
      </c>
      <c r="F71" s="21"/>
      <c r="G71" s="21">
        <f>SUM(E71:F71)</f>
        <v>216000</v>
      </c>
      <c r="H71" s="21"/>
      <c r="I71" s="21">
        <f>SUM(G71:H71)</f>
        <v>216000</v>
      </c>
      <c r="J71" s="21">
        <v>-100000</v>
      </c>
      <c r="K71" s="21">
        <f>SUM(I71:J71)</f>
        <v>116000</v>
      </c>
      <c r="L71" s="21"/>
      <c r="M71" s="21">
        <f>SUM(K71:L71)</f>
        <v>116000</v>
      </c>
      <c r="N71" s="21"/>
      <c r="O71" s="21">
        <f>SUM(M71:N71)</f>
        <v>116000</v>
      </c>
      <c r="P71" s="21"/>
      <c r="Q71" s="21">
        <f>SUM(O71:P71)</f>
        <v>116000</v>
      </c>
    </row>
    <row r="72" spans="1:17" s="2" customFormat="1" ht="20.25" customHeight="1">
      <c r="A72" s="7" t="s">
        <v>21</v>
      </c>
      <c r="B72" s="8"/>
      <c r="C72" s="9"/>
      <c r="D72" s="10" t="s">
        <v>22</v>
      </c>
      <c r="E72" s="30">
        <f aca="true" t="shared" si="38" ref="E72:K72">SUM(E73,E80,E84,E89,E95,E102,E104)</f>
        <v>11269464</v>
      </c>
      <c r="F72" s="30">
        <f t="shared" si="38"/>
        <v>0</v>
      </c>
      <c r="G72" s="30">
        <f t="shared" si="38"/>
        <v>11269464</v>
      </c>
      <c r="H72" s="30">
        <f t="shared" si="38"/>
        <v>-8068</v>
      </c>
      <c r="I72" s="30">
        <f t="shared" si="38"/>
        <v>11261396</v>
      </c>
      <c r="J72" s="30">
        <f t="shared" si="38"/>
        <v>22360</v>
      </c>
      <c r="K72" s="30">
        <f t="shared" si="38"/>
        <v>11283756</v>
      </c>
      <c r="L72" s="30">
        <f aca="true" t="shared" si="39" ref="L72:Q72">SUM(L73,L80,L84,L89,L95,L102,L104)</f>
        <v>0</v>
      </c>
      <c r="M72" s="30">
        <f t="shared" si="39"/>
        <v>11283756</v>
      </c>
      <c r="N72" s="30">
        <f t="shared" si="39"/>
        <v>0</v>
      </c>
      <c r="O72" s="30">
        <f t="shared" si="39"/>
        <v>11283756</v>
      </c>
      <c r="P72" s="30">
        <f t="shared" si="39"/>
        <v>125343</v>
      </c>
      <c r="Q72" s="30">
        <f t="shared" si="39"/>
        <v>11409099</v>
      </c>
    </row>
    <row r="73" spans="1:17" s="5" customFormat="1" ht="22.5" customHeight="1">
      <c r="A73" s="15"/>
      <c r="B73" s="22" t="s">
        <v>23</v>
      </c>
      <c r="C73" s="24"/>
      <c r="D73" s="11" t="s">
        <v>13</v>
      </c>
      <c r="E73" s="21">
        <f aca="true" t="shared" si="40" ref="E73:K73">SUM(E74:E79)</f>
        <v>1451423</v>
      </c>
      <c r="F73" s="21">
        <f t="shared" si="40"/>
        <v>0</v>
      </c>
      <c r="G73" s="21">
        <f t="shared" si="40"/>
        <v>1451423</v>
      </c>
      <c r="H73" s="21">
        <f t="shared" si="40"/>
        <v>-5368</v>
      </c>
      <c r="I73" s="21">
        <f t="shared" si="40"/>
        <v>1446055</v>
      </c>
      <c r="J73" s="21">
        <f t="shared" si="40"/>
        <v>0</v>
      </c>
      <c r="K73" s="21">
        <f t="shared" si="40"/>
        <v>1446055</v>
      </c>
      <c r="L73" s="21">
        <f aca="true" t="shared" si="41" ref="L73:Q73">SUM(L74:L79)</f>
        <v>0</v>
      </c>
      <c r="M73" s="21">
        <f t="shared" si="41"/>
        <v>1446055</v>
      </c>
      <c r="N73" s="21">
        <f t="shared" si="41"/>
        <v>0</v>
      </c>
      <c r="O73" s="21">
        <f t="shared" si="41"/>
        <v>1446055</v>
      </c>
      <c r="P73" s="21">
        <f t="shared" si="41"/>
        <v>37943</v>
      </c>
      <c r="Q73" s="21">
        <f t="shared" si="41"/>
        <v>1483998</v>
      </c>
    </row>
    <row r="74" spans="1:17" s="5" customFormat="1" ht="60">
      <c r="A74" s="15"/>
      <c r="B74" s="22"/>
      <c r="C74" s="24">
        <v>2590</v>
      </c>
      <c r="D74" s="11" t="s">
        <v>77</v>
      </c>
      <c r="E74" s="21">
        <v>746055</v>
      </c>
      <c r="F74" s="21"/>
      <c r="G74" s="21">
        <f>SUM(E74:F74)</f>
        <v>746055</v>
      </c>
      <c r="H74" s="21"/>
      <c r="I74" s="21">
        <f>SUM(G74:H74)</f>
        <v>746055</v>
      </c>
      <c r="J74" s="21"/>
      <c r="K74" s="21">
        <f aca="true" t="shared" si="42" ref="K74:K79">SUM(I74:J74)</f>
        <v>746055</v>
      </c>
      <c r="L74" s="21"/>
      <c r="M74" s="21">
        <f aca="true" t="shared" si="43" ref="M74:M79">SUM(K74:L74)</f>
        <v>746055</v>
      </c>
      <c r="N74" s="21"/>
      <c r="O74" s="21">
        <f aca="true" t="shared" si="44" ref="O74:O79">SUM(M74:N74)</f>
        <v>746055</v>
      </c>
      <c r="P74" s="21"/>
      <c r="Q74" s="21">
        <f aca="true" t="shared" si="45" ref="Q74:Q79">SUM(O74:P74)</f>
        <v>746055</v>
      </c>
    </row>
    <row r="75" spans="1:17" s="5" customFormat="1" ht="24" customHeight="1">
      <c r="A75" s="15"/>
      <c r="B75" s="22"/>
      <c r="C75" s="24">
        <v>4170</v>
      </c>
      <c r="D75" s="11" t="s">
        <v>47</v>
      </c>
      <c r="E75" s="21"/>
      <c r="F75" s="21"/>
      <c r="G75" s="21"/>
      <c r="H75" s="21"/>
      <c r="I75" s="21">
        <v>0</v>
      </c>
      <c r="J75" s="21">
        <v>3500</v>
      </c>
      <c r="K75" s="21">
        <f t="shared" si="42"/>
        <v>3500</v>
      </c>
      <c r="L75" s="21"/>
      <c r="M75" s="21">
        <f t="shared" si="43"/>
        <v>3500</v>
      </c>
      <c r="N75" s="21"/>
      <c r="O75" s="21">
        <f t="shared" si="44"/>
        <v>3500</v>
      </c>
      <c r="P75" s="21"/>
      <c r="Q75" s="21">
        <f t="shared" si="45"/>
        <v>3500</v>
      </c>
    </row>
    <row r="76" spans="1:17" s="5" customFormat="1" ht="21" customHeight="1">
      <c r="A76" s="15"/>
      <c r="B76" s="22"/>
      <c r="C76" s="15">
        <v>4210</v>
      </c>
      <c r="D76" s="11" t="s">
        <v>63</v>
      </c>
      <c r="E76" s="21">
        <v>1968</v>
      </c>
      <c r="F76" s="21"/>
      <c r="G76" s="21">
        <f>SUM(E76:F76)</f>
        <v>1968</v>
      </c>
      <c r="H76" s="21">
        <f>-1468-500</f>
        <v>-1968</v>
      </c>
      <c r="I76" s="21">
        <f>SUM(G76:H76)</f>
        <v>0</v>
      </c>
      <c r="J76" s="21"/>
      <c r="K76" s="21">
        <f t="shared" si="42"/>
        <v>0</v>
      </c>
      <c r="L76" s="21"/>
      <c r="M76" s="21">
        <f t="shared" si="43"/>
        <v>0</v>
      </c>
      <c r="N76" s="21"/>
      <c r="O76" s="21">
        <f t="shared" si="44"/>
        <v>0</v>
      </c>
      <c r="P76" s="21"/>
      <c r="Q76" s="21">
        <f t="shared" si="45"/>
        <v>0</v>
      </c>
    </row>
    <row r="77" spans="1:17" s="5" customFormat="1" ht="25.5" customHeight="1">
      <c r="A77" s="15"/>
      <c r="B77" s="22"/>
      <c r="C77" s="24">
        <v>4240</v>
      </c>
      <c r="D77" s="11" t="s">
        <v>78</v>
      </c>
      <c r="E77" s="21">
        <v>3400</v>
      </c>
      <c r="F77" s="21"/>
      <c r="G77" s="21">
        <f>SUM(E77:F77)</f>
        <v>3400</v>
      </c>
      <c r="H77" s="21">
        <f>-400-1500-1500</f>
        <v>-3400</v>
      </c>
      <c r="I77" s="21">
        <f>SUM(G77:H77)</f>
        <v>0</v>
      </c>
      <c r="J77" s="21"/>
      <c r="K77" s="21">
        <f t="shared" si="42"/>
        <v>0</v>
      </c>
      <c r="L77" s="21"/>
      <c r="M77" s="21">
        <f t="shared" si="43"/>
        <v>0</v>
      </c>
      <c r="N77" s="21"/>
      <c r="O77" s="21">
        <f t="shared" si="44"/>
        <v>0</v>
      </c>
      <c r="P77" s="21"/>
      <c r="Q77" s="21">
        <f t="shared" si="45"/>
        <v>0</v>
      </c>
    </row>
    <row r="78" spans="1:17" s="5" customFormat="1" ht="21" customHeight="1">
      <c r="A78" s="15"/>
      <c r="B78" s="22"/>
      <c r="C78" s="15">
        <v>4270</v>
      </c>
      <c r="D78" s="11" t="s">
        <v>44</v>
      </c>
      <c r="E78" s="21">
        <v>150000</v>
      </c>
      <c r="F78" s="21"/>
      <c r="G78" s="21">
        <f>SUM(E78:F78)</f>
        <v>150000</v>
      </c>
      <c r="H78" s="21"/>
      <c r="I78" s="21">
        <f>SUM(G78:H78)</f>
        <v>150000</v>
      </c>
      <c r="J78" s="21">
        <v>-3500</v>
      </c>
      <c r="K78" s="21">
        <f t="shared" si="42"/>
        <v>146500</v>
      </c>
      <c r="L78" s="21"/>
      <c r="M78" s="21">
        <f t="shared" si="43"/>
        <v>146500</v>
      </c>
      <c r="N78" s="21"/>
      <c r="O78" s="21">
        <f t="shared" si="44"/>
        <v>146500</v>
      </c>
      <c r="P78" s="21">
        <v>37943</v>
      </c>
      <c r="Q78" s="21">
        <f t="shared" si="45"/>
        <v>184443</v>
      </c>
    </row>
    <row r="79" spans="1:17" s="5" customFormat="1" ht="23.25" customHeight="1">
      <c r="A79" s="15"/>
      <c r="B79" s="22"/>
      <c r="C79" s="37">
        <v>6050</v>
      </c>
      <c r="D79" s="40" t="s">
        <v>45</v>
      </c>
      <c r="E79" s="21">
        <v>550000</v>
      </c>
      <c r="F79" s="21"/>
      <c r="G79" s="21">
        <f>SUM(E79:F79)</f>
        <v>550000</v>
      </c>
      <c r="H79" s="21"/>
      <c r="I79" s="21">
        <f>SUM(G79:H79)</f>
        <v>550000</v>
      </c>
      <c r="J79" s="21"/>
      <c r="K79" s="21">
        <f t="shared" si="42"/>
        <v>550000</v>
      </c>
      <c r="L79" s="21"/>
      <c r="M79" s="21">
        <f t="shared" si="43"/>
        <v>550000</v>
      </c>
      <c r="N79" s="21"/>
      <c r="O79" s="21">
        <f t="shared" si="44"/>
        <v>550000</v>
      </c>
      <c r="P79" s="21"/>
      <c r="Q79" s="21">
        <f t="shared" si="45"/>
        <v>550000</v>
      </c>
    </row>
    <row r="80" spans="1:17" s="5" customFormat="1" ht="26.25" customHeight="1">
      <c r="A80" s="15"/>
      <c r="B80" s="22">
        <v>80103</v>
      </c>
      <c r="C80" s="37"/>
      <c r="D80" s="11" t="s">
        <v>81</v>
      </c>
      <c r="E80" s="21">
        <f aca="true" t="shared" si="46" ref="E80:K80">SUM(E81:E83)</f>
        <v>44192</v>
      </c>
      <c r="F80" s="21">
        <f t="shared" si="46"/>
        <v>0</v>
      </c>
      <c r="G80" s="21">
        <f t="shared" si="46"/>
        <v>44192</v>
      </c>
      <c r="H80" s="21">
        <f t="shared" si="46"/>
        <v>-2200</v>
      </c>
      <c r="I80" s="21">
        <f t="shared" si="46"/>
        <v>41992</v>
      </c>
      <c r="J80" s="21">
        <f t="shared" si="46"/>
        <v>-500</v>
      </c>
      <c r="K80" s="21">
        <f t="shared" si="46"/>
        <v>41492</v>
      </c>
      <c r="L80" s="21">
        <f aca="true" t="shared" si="47" ref="L80:Q80">SUM(L81:L83)</f>
        <v>0</v>
      </c>
      <c r="M80" s="21">
        <f t="shared" si="47"/>
        <v>41492</v>
      </c>
      <c r="N80" s="21">
        <f t="shared" si="47"/>
        <v>0</v>
      </c>
      <c r="O80" s="21">
        <f t="shared" si="47"/>
        <v>41492</v>
      </c>
      <c r="P80" s="21">
        <f t="shared" si="47"/>
        <v>0</v>
      </c>
      <c r="Q80" s="21">
        <f t="shared" si="47"/>
        <v>41492</v>
      </c>
    </row>
    <row r="81" spans="1:17" s="5" customFormat="1" ht="60" customHeight="1">
      <c r="A81" s="15"/>
      <c r="B81" s="22"/>
      <c r="C81" s="24">
        <v>2590</v>
      </c>
      <c r="D81" s="11" t="s">
        <v>82</v>
      </c>
      <c r="E81" s="21">
        <v>41492</v>
      </c>
      <c r="F81" s="21"/>
      <c r="G81" s="21">
        <f>SUM(E81:F81)</f>
        <v>41492</v>
      </c>
      <c r="H81" s="21"/>
      <c r="I81" s="21">
        <f>SUM(G81:H81)</f>
        <v>41492</v>
      </c>
      <c r="J81" s="21"/>
      <c r="K81" s="21">
        <f>SUM(I81:J81)</f>
        <v>41492</v>
      </c>
      <c r="L81" s="21"/>
      <c r="M81" s="21">
        <f>SUM(K81:L81)</f>
        <v>41492</v>
      </c>
      <c r="N81" s="21"/>
      <c r="O81" s="21">
        <f>SUM(M81:N81)</f>
        <v>41492</v>
      </c>
      <c r="P81" s="21"/>
      <c r="Q81" s="21">
        <f>SUM(O81:P81)</f>
        <v>41492</v>
      </c>
    </row>
    <row r="82" spans="1:17" s="5" customFormat="1" ht="21" customHeight="1">
      <c r="A82" s="15"/>
      <c r="B82" s="22"/>
      <c r="C82" s="24">
        <v>4210</v>
      </c>
      <c r="D82" s="11" t="s">
        <v>43</v>
      </c>
      <c r="E82" s="21">
        <v>1000</v>
      </c>
      <c r="F82" s="21"/>
      <c r="G82" s="21">
        <f>SUM(E82:F82)</f>
        <v>1000</v>
      </c>
      <c r="H82" s="21">
        <v>-1000</v>
      </c>
      <c r="I82" s="21">
        <f>SUM(G82:H82)</f>
        <v>0</v>
      </c>
      <c r="J82" s="21">
        <f>500-500</f>
        <v>0</v>
      </c>
      <c r="K82" s="21">
        <f>SUM(I82:J82)</f>
        <v>0</v>
      </c>
      <c r="L82" s="21">
        <f>500-500</f>
        <v>0</v>
      </c>
      <c r="M82" s="21">
        <f>SUM(K82:L82)</f>
        <v>0</v>
      </c>
      <c r="N82" s="21">
        <f>500-500</f>
        <v>0</v>
      </c>
      <c r="O82" s="21">
        <f>SUM(M82:N82)</f>
        <v>0</v>
      </c>
      <c r="P82" s="21">
        <f>500-500</f>
        <v>0</v>
      </c>
      <c r="Q82" s="21">
        <f>SUM(O82:P82)</f>
        <v>0</v>
      </c>
    </row>
    <row r="83" spans="1:17" s="5" customFormat="1" ht="22.5">
      <c r="A83" s="15"/>
      <c r="B83" s="22"/>
      <c r="C83" s="24">
        <v>4240</v>
      </c>
      <c r="D83" s="11" t="s">
        <v>78</v>
      </c>
      <c r="E83" s="21">
        <f>1200+500</f>
        <v>1700</v>
      </c>
      <c r="F83" s="21"/>
      <c r="G83" s="21">
        <f>SUM(E83:F83)</f>
        <v>1700</v>
      </c>
      <c r="H83" s="21">
        <f>-400-800</f>
        <v>-1200</v>
      </c>
      <c r="I83" s="21">
        <f>SUM(G83:H83)</f>
        <v>500</v>
      </c>
      <c r="J83" s="21">
        <v>-500</v>
      </c>
      <c r="K83" s="21">
        <f>SUM(I83:J83)</f>
        <v>0</v>
      </c>
      <c r="L83" s="21"/>
      <c r="M83" s="21">
        <f>SUM(K83:L83)</f>
        <v>0</v>
      </c>
      <c r="N83" s="21"/>
      <c r="O83" s="21">
        <f>SUM(M83:N83)</f>
        <v>0</v>
      </c>
      <c r="P83" s="21"/>
      <c r="Q83" s="21">
        <f>SUM(O83:P83)</f>
        <v>0</v>
      </c>
    </row>
    <row r="84" spans="1:17" s="5" customFormat="1" ht="21" customHeight="1">
      <c r="A84" s="44"/>
      <c r="B84" s="22" t="s">
        <v>83</v>
      </c>
      <c r="C84" s="24"/>
      <c r="D84" s="11" t="s">
        <v>24</v>
      </c>
      <c r="E84" s="21">
        <f>SUM(E86:E88)</f>
        <v>3752917</v>
      </c>
      <c r="F84" s="21">
        <f>SUM(F86:F88)</f>
        <v>0</v>
      </c>
      <c r="G84" s="21">
        <f>SUM(G86:G88)</f>
        <v>3752917</v>
      </c>
      <c r="H84" s="21">
        <f>SUM(H86:H88)</f>
        <v>0</v>
      </c>
      <c r="I84" s="21">
        <f aca="true" t="shared" si="48" ref="I84:O84">SUM(I85:I88)</f>
        <v>3752917</v>
      </c>
      <c r="J84" s="21">
        <f t="shared" si="48"/>
        <v>7860</v>
      </c>
      <c r="K84" s="21">
        <f t="shared" si="48"/>
        <v>3760777</v>
      </c>
      <c r="L84" s="21">
        <f t="shared" si="48"/>
        <v>0</v>
      </c>
      <c r="M84" s="21">
        <f t="shared" si="48"/>
        <v>3760777</v>
      </c>
      <c r="N84" s="21">
        <f t="shared" si="48"/>
        <v>0</v>
      </c>
      <c r="O84" s="21">
        <f t="shared" si="48"/>
        <v>3760777</v>
      </c>
      <c r="P84" s="21">
        <f>SUM(P85:P88)</f>
        <v>0</v>
      </c>
      <c r="Q84" s="21">
        <f>SUM(Q85:Q88)</f>
        <v>3760777</v>
      </c>
    </row>
    <row r="85" spans="1:17" s="5" customFormat="1" ht="21" customHeight="1">
      <c r="A85" s="44"/>
      <c r="B85" s="22"/>
      <c r="C85" s="24">
        <v>2310</v>
      </c>
      <c r="D85" s="11"/>
      <c r="E85" s="21"/>
      <c r="F85" s="21"/>
      <c r="G85" s="21"/>
      <c r="H85" s="21"/>
      <c r="I85" s="21">
        <v>0</v>
      </c>
      <c r="J85" s="21">
        <v>7860</v>
      </c>
      <c r="K85" s="21">
        <f>SUM(I85:J85)</f>
        <v>7860</v>
      </c>
      <c r="L85" s="21"/>
      <c r="M85" s="21">
        <f>SUM(K85:L85)</f>
        <v>7860</v>
      </c>
      <c r="N85" s="21"/>
      <c r="O85" s="21">
        <f>SUM(M85:N85)</f>
        <v>7860</v>
      </c>
      <c r="P85" s="21"/>
      <c r="Q85" s="21">
        <f>SUM(O85:P85)</f>
        <v>7860</v>
      </c>
    </row>
    <row r="86" spans="1:17" s="5" customFormat="1" ht="22.5">
      <c r="A86" s="44"/>
      <c r="B86" s="22"/>
      <c r="C86" s="24">
        <v>2510</v>
      </c>
      <c r="D86" s="11" t="s">
        <v>84</v>
      </c>
      <c r="E86" s="21">
        <v>3632917</v>
      </c>
      <c r="F86" s="21"/>
      <c r="G86" s="21">
        <f>SUM(E86:F86)</f>
        <v>3632917</v>
      </c>
      <c r="H86" s="21"/>
      <c r="I86" s="21">
        <f>SUM(G86:H86)</f>
        <v>3632917</v>
      </c>
      <c r="J86" s="21"/>
      <c r="K86" s="21">
        <f>SUM(I86:J86)</f>
        <v>3632917</v>
      </c>
      <c r="L86" s="21"/>
      <c r="M86" s="21">
        <f>SUM(K86:L86)</f>
        <v>3632917</v>
      </c>
      <c r="N86" s="21"/>
      <c r="O86" s="21">
        <f>SUM(M86:N86)</f>
        <v>3632917</v>
      </c>
      <c r="P86" s="21"/>
      <c r="Q86" s="21">
        <f>SUM(O86:P86)</f>
        <v>3632917</v>
      </c>
    </row>
    <row r="87" spans="1:17" s="5" customFormat="1" ht="21" customHeight="1">
      <c r="A87" s="44"/>
      <c r="B87" s="22"/>
      <c r="C87" s="24">
        <v>4170</v>
      </c>
      <c r="D87" s="11" t="s">
        <v>47</v>
      </c>
      <c r="E87" s="21"/>
      <c r="F87" s="21"/>
      <c r="G87" s="21"/>
      <c r="H87" s="21"/>
      <c r="I87" s="21">
        <v>0</v>
      </c>
      <c r="J87" s="21">
        <v>1000</v>
      </c>
      <c r="K87" s="21">
        <f>SUM(I87:J87)</f>
        <v>1000</v>
      </c>
      <c r="L87" s="21"/>
      <c r="M87" s="21">
        <f>SUM(K87:L87)</f>
        <v>1000</v>
      </c>
      <c r="N87" s="21"/>
      <c r="O87" s="21">
        <f>SUM(M87:N87)</f>
        <v>1000</v>
      </c>
      <c r="P87" s="21"/>
      <c r="Q87" s="21">
        <f>SUM(O87:P87)</f>
        <v>1000</v>
      </c>
    </row>
    <row r="88" spans="1:17" s="5" customFormat="1" ht="21" customHeight="1">
      <c r="A88" s="44"/>
      <c r="B88" s="22"/>
      <c r="C88" s="24">
        <v>4270</v>
      </c>
      <c r="D88" s="11" t="s">
        <v>44</v>
      </c>
      <c r="E88" s="21">
        <v>120000</v>
      </c>
      <c r="F88" s="21"/>
      <c r="G88" s="21">
        <f>SUM(E88:F88)</f>
        <v>120000</v>
      </c>
      <c r="H88" s="21"/>
      <c r="I88" s="21">
        <f>SUM(G88:H88)</f>
        <v>120000</v>
      </c>
      <c r="J88" s="21">
        <v>-1000</v>
      </c>
      <c r="K88" s="21">
        <f>SUM(I88:J88)</f>
        <v>119000</v>
      </c>
      <c r="L88" s="21"/>
      <c r="M88" s="21">
        <f>SUM(K88:L88)</f>
        <v>119000</v>
      </c>
      <c r="N88" s="21"/>
      <c r="O88" s="21">
        <f>SUM(M88:N88)</f>
        <v>119000</v>
      </c>
      <c r="P88" s="21"/>
      <c r="Q88" s="21">
        <f>SUM(O88:P88)</f>
        <v>119000</v>
      </c>
    </row>
    <row r="89" spans="1:17" s="5" customFormat="1" ht="21" customHeight="1">
      <c r="A89" s="44"/>
      <c r="B89" s="22" t="s">
        <v>85</v>
      </c>
      <c r="C89" s="24"/>
      <c r="D89" s="11" t="s">
        <v>14</v>
      </c>
      <c r="E89" s="21">
        <f aca="true" t="shared" si="49" ref="E89:K89">SUM(E90:E94)</f>
        <v>5510849</v>
      </c>
      <c r="F89" s="21">
        <f t="shared" si="49"/>
        <v>0</v>
      </c>
      <c r="G89" s="21">
        <f t="shared" si="49"/>
        <v>5510849</v>
      </c>
      <c r="H89" s="21">
        <f t="shared" si="49"/>
        <v>-500</v>
      </c>
      <c r="I89" s="21">
        <f t="shared" si="49"/>
        <v>5510349</v>
      </c>
      <c r="J89" s="21">
        <f t="shared" si="49"/>
        <v>15000</v>
      </c>
      <c r="K89" s="21">
        <f t="shared" si="49"/>
        <v>5525349</v>
      </c>
      <c r="L89" s="21">
        <f aca="true" t="shared" si="50" ref="L89:Q89">SUM(L90:L94)</f>
        <v>0</v>
      </c>
      <c r="M89" s="21">
        <f t="shared" si="50"/>
        <v>5525349</v>
      </c>
      <c r="N89" s="21">
        <f t="shared" si="50"/>
        <v>0</v>
      </c>
      <c r="O89" s="21">
        <f t="shared" si="50"/>
        <v>5525349</v>
      </c>
      <c r="P89" s="21">
        <f t="shared" si="50"/>
        <v>87400</v>
      </c>
      <c r="Q89" s="21">
        <f t="shared" si="50"/>
        <v>5612749</v>
      </c>
    </row>
    <row r="90" spans="1:17" s="5" customFormat="1" ht="64.5" customHeight="1">
      <c r="A90" s="44"/>
      <c r="B90" s="22"/>
      <c r="C90" s="24">
        <v>2590</v>
      </c>
      <c r="D90" s="11" t="s">
        <v>86</v>
      </c>
      <c r="E90" s="21">
        <v>263533</v>
      </c>
      <c r="F90" s="21"/>
      <c r="G90" s="21">
        <f>SUM(E90:F90)</f>
        <v>263533</v>
      </c>
      <c r="H90" s="21"/>
      <c r="I90" s="21">
        <f>SUM(G90:H90)</f>
        <v>263533</v>
      </c>
      <c r="J90" s="21"/>
      <c r="K90" s="21">
        <f>SUM(I90:J90)</f>
        <v>263533</v>
      </c>
      <c r="L90" s="21"/>
      <c r="M90" s="21">
        <f>SUM(K90:L90)</f>
        <v>263533</v>
      </c>
      <c r="N90" s="21"/>
      <c r="O90" s="21">
        <f>SUM(M90:N90)</f>
        <v>263533</v>
      </c>
      <c r="P90" s="21"/>
      <c r="Q90" s="21">
        <f>SUM(O90:P90)</f>
        <v>263533</v>
      </c>
    </row>
    <row r="91" spans="1:17" s="5" customFormat="1" ht="21.75" customHeight="1">
      <c r="A91" s="44"/>
      <c r="B91" s="22"/>
      <c r="C91" s="24">
        <v>4170</v>
      </c>
      <c r="D91" s="11" t="s">
        <v>47</v>
      </c>
      <c r="E91" s="21"/>
      <c r="F91" s="21"/>
      <c r="G91" s="21"/>
      <c r="H91" s="21"/>
      <c r="I91" s="21">
        <v>0</v>
      </c>
      <c r="J91" s="21">
        <v>3500</v>
      </c>
      <c r="K91" s="21">
        <f>SUM(I91:J91)</f>
        <v>3500</v>
      </c>
      <c r="L91" s="21"/>
      <c r="M91" s="21">
        <f>SUM(K91:L91)</f>
        <v>3500</v>
      </c>
      <c r="N91" s="21"/>
      <c r="O91" s="21">
        <f>SUM(M91:N91)</f>
        <v>3500</v>
      </c>
      <c r="P91" s="21"/>
      <c r="Q91" s="21">
        <f>SUM(O91:P91)</f>
        <v>3500</v>
      </c>
    </row>
    <row r="92" spans="1:17" s="5" customFormat="1" ht="21" customHeight="1">
      <c r="A92" s="15"/>
      <c r="B92" s="22"/>
      <c r="C92" s="24">
        <v>4210</v>
      </c>
      <c r="D92" s="11" t="s">
        <v>63</v>
      </c>
      <c r="E92" s="21">
        <v>500</v>
      </c>
      <c r="F92" s="21"/>
      <c r="G92" s="21">
        <f>SUM(E92:F92)</f>
        <v>500</v>
      </c>
      <c r="H92" s="21">
        <v>-500</v>
      </c>
      <c r="I92" s="21">
        <f>SUM(G92:H92)</f>
        <v>0</v>
      </c>
      <c r="J92" s="21"/>
      <c r="K92" s="21">
        <f>SUM(I92:J92)</f>
        <v>0</v>
      </c>
      <c r="L92" s="21"/>
      <c r="M92" s="21">
        <f>SUM(K92:L92)</f>
        <v>0</v>
      </c>
      <c r="N92" s="21"/>
      <c r="O92" s="21">
        <f>SUM(M92:N92)</f>
        <v>0</v>
      </c>
      <c r="P92" s="21"/>
      <c r="Q92" s="21">
        <f>SUM(O92:P92)</f>
        <v>0</v>
      </c>
    </row>
    <row r="93" spans="1:17" s="5" customFormat="1" ht="21" customHeight="1">
      <c r="A93" s="15"/>
      <c r="B93" s="22"/>
      <c r="C93" s="24">
        <v>4270</v>
      </c>
      <c r="D93" s="11" t="s">
        <v>44</v>
      </c>
      <c r="E93" s="21">
        <v>80000</v>
      </c>
      <c r="F93" s="21"/>
      <c r="G93" s="21">
        <f>SUM(E93:F93)</f>
        <v>80000</v>
      </c>
      <c r="H93" s="21"/>
      <c r="I93" s="21">
        <f>SUM(G93:H93)</f>
        <v>80000</v>
      </c>
      <c r="J93" s="21">
        <v>-3500</v>
      </c>
      <c r="K93" s="21">
        <f>SUM(I93:J93)</f>
        <v>76500</v>
      </c>
      <c r="L93" s="21"/>
      <c r="M93" s="21">
        <f>SUM(K93:L93)</f>
        <v>76500</v>
      </c>
      <c r="N93" s="21"/>
      <c r="O93" s="21">
        <f>SUM(M93:N93)</f>
        <v>76500</v>
      </c>
      <c r="P93" s="21"/>
      <c r="Q93" s="21">
        <f>SUM(O93:P93)</f>
        <v>76500</v>
      </c>
    </row>
    <row r="94" spans="1:17" s="5" customFormat="1" ht="22.5">
      <c r="A94" s="15"/>
      <c r="B94" s="22"/>
      <c r="C94" s="24">
        <v>6050</v>
      </c>
      <c r="D94" s="40" t="s">
        <v>45</v>
      </c>
      <c r="E94" s="21">
        <v>5166816</v>
      </c>
      <c r="F94" s="21"/>
      <c r="G94" s="21">
        <f>SUM(E94:F94)</f>
        <v>5166816</v>
      </c>
      <c r="H94" s="21"/>
      <c r="I94" s="21">
        <f>SUM(G94:H94)</f>
        <v>5166816</v>
      </c>
      <c r="J94" s="21">
        <v>15000</v>
      </c>
      <c r="K94" s="21">
        <f>SUM(I94:J94)</f>
        <v>5181816</v>
      </c>
      <c r="L94" s="21"/>
      <c r="M94" s="21">
        <f>SUM(K94:L94)</f>
        <v>5181816</v>
      </c>
      <c r="N94" s="21"/>
      <c r="O94" s="21">
        <f>SUM(M94:N94)</f>
        <v>5181816</v>
      </c>
      <c r="P94" s="21">
        <v>87400</v>
      </c>
      <c r="Q94" s="21">
        <f>SUM(O94:P94)</f>
        <v>5269216</v>
      </c>
    </row>
    <row r="95" spans="1:17" s="5" customFormat="1" ht="21" customHeight="1">
      <c r="A95" s="15"/>
      <c r="B95" s="17" t="s">
        <v>88</v>
      </c>
      <c r="C95" s="12"/>
      <c r="D95" s="40" t="s">
        <v>89</v>
      </c>
      <c r="E95" s="16">
        <f aca="true" t="shared" si="51" ref="E95:K95">SUM(E96:E101)</f>
        <v>308500</v>
      </c>
      <c r="F95" s="16">
        <f t="shared" si="51"/>
        <v>0</v>
      </c>
      <c r="G95" s="16">
        <f t="shared" si="51"/>
        <v>308500</v>
      </c>
      <c r="H95" s="16">
        <f t="shared" si="51"/>
        <v>0</v>
      </c>
      <c r="I95" s="16">
        <f t="shared" si="51"/>
        <v>308500</v>
      </c>
      <c r="J95" s="16">
        <f t="shared" si="51"/>
        <v>0</v>
      </c>
      <c r="K95" s="16">
        <f t="shared" si="51"/>
        <v>308500</v>
      </c>
      <c r="L95" s="16">
        <f aca="true" t="shared" si="52" ref="L95:Q95">SUM(L96:L101)</f>
        <v>0</v>
      </c>
      <c r="M95" s="16">
        <f t="shared" si="52"/>
        <v>308500</v>
      </c>
      <c r="N95" s="16">
        <f t="shared" si="52"/>
        <v>0</v>
      </c>
      <c r="O95" s="16">
        <f t="shared" si="52"/>
        <v>308500</v>
      </c>
      <c r="P95" s="16">
        <f t="shared" si="52"/>
        <v>0</v>
      </c>
      <c r="Q95" s="16">
        <f t="shared" si="52"/>
        <v>308500</v>
      </c>
    </row>
    <row r="96" spans="1:17" s="5" customFormat="1" ht="21" customHeight="1">
      <c r="A96" s="15"/>
      <c r="B96" s="17"/>
      <c r="C96" s="12">
        <v>4110</v>
      </c>
      <c r="D96" s="11" t="s">
        <v>61</v>
      </c>
      <c r="E96" s="16">
        <v>3110</v>
      </c>
      <c r="F96" s="16"/>
      <c r="G96" s="16">
        <f aca="true" t="shared" si="53" ref="G96:G101">SUM(E96:F96)</f>
        <v>3110</v>
      </c>
      <c r="H96" s="16"/>
      <c r="I96" s="16">
        <f aca="true" t="shared" si="54" ref="I96:I101">SUM(G96:H96)</f>
        <v>3110</v>
      </c>
      <c r="J96" s="16"/>
      <c r="K96" s="16">
        <f aca="true" t="shared" si="55" ref="K96:K101">SUM(I96:J96)</f>
        <v>3110</v>
      </c>
      <c r="L96" s="16"/>
      <c r="M96" s="16">
        <f aca="true" t="shared" si="56" ref="M96:M101">SUM(K96:L96)</f>
        <v>3110</v>
      </c>
      <c r="N96" s="16"/>
      <c r="O96" s="16">
        <f aca="true" t="shared" si="57" ref="O96:O101">SUM(M96:N96)</f>
        <v>3110</v>
      </c>
      <c r="P96" s="16"/>
      <c r="Q96" s="16">
        <f aca="true" t="shared" si="58" ref="Q96:Q101">SUM(O96:P96)</f>
        <v>3110</v>
      </c>
    </row>
    <row r="97" spans="1:17" s="5" customFormat="1" ht="21" customHeight="1">
      <c r="A97" s="15"/>
      <c r="B97" s="17"/>
      <c r="C97" s="12">
        <v>4120</v>
      </c>
      <c r="D97" s="11" t="s">
        <v>62</v>
      </c>
      <c r="E97" s="16">
        <v>441</v>
      </c>
      <c r="F97" s="16"/>
      <c r="G97" s="16">
        <f t="shared" si="53"/>
        <v>441</v>
      </c>
      <c r="H97" s="16"/>
      <c r="I97" s="16">
        <f t="shared" si="54"/>
        <v>441</v>
      </c>
      <c r="J97" s="16"/>
      <c r="K97" s="16">
        <f t="shared" si="55"/>
        <v>441</v>
      </c>
      <c r="L97" s="16"/>
      <c r="M97" s="16">
        <f t="shared" si="56"/>
        <v>441</v>
      </c>
      <c r="N97" s="16"/>
      <c r="O97" s="16">
        <f t="shared" si="57"/>
        <v>441</v>
      </c>
      <c r="P97" s="16"/>
      <c r="Q97" s="16">
        <f t="shared" si="58"/>
        <v>441</v>
      </c>
    </row>
    <row r="98" spans="1:17" s="5" customFormat="1" ht="21" customHeight="1">
      <c r="A98" s="15"/>
      <c r="B98" s="17"/>
      <c r="C98" s="12">
        <v>4170</v>
      </c>
      <c r="D98" s="11" t="s">
        <v>47</v>
      </c>
      <c r="E98" s="16">
        <v>33000</v>
      </c>
      <c r="F98" s="16"/>
      <c r="G98" s="16">
        <f t="shared" si="53"/>
        <v>33000</v>
      </c>
      <c r="H98" s="16"/>
      <c r="I98" s="16">
        <f t="shared" si="54"/>
        <v>33000</v>
      </c>
      <c r="J98" s="16"/>
      <c r="K98" s="16">
        <f t="shared" si="55"/>
        <v>33000</v>
      </c>
      <c r="L98" s="16"/>
      <c r="M98" s="16">
        <f t="shared" si="56"/>
        <v>33000</v>
      </c>
      <c r="N98" s="16"/>
      <c r="O98" s="16">
        <f t="shared" si="57"/>
        <v>33000</v>
      </c>
      <c r="P98" s="16"/>
      <c r="Q98" s="16">
        <f t="shared" si="58"/>
        <v>33000</v>
      </c>
    </row>
    <row r="99" spans="1:17" s="5" customFormat="1" ht="21" customHeight="1">
      <c r="A99" s="15"/>
      <c r="B99" s="17"/>
      <c r="C99" s="12">
        <v>4210</v>
      </c>
      <c r="D99" s="40" t="s">
        <v>63</v>
      </c>
      <c r="E99" s="16">
        <v>45000</v>
      </c>
      <c r="F99" s="16"/>
      <c r="G99" s="16">
        <f t="shared" si="53"/>
        <v>45000</v>
      </c>
      <c r="H99" s="16"/>
      <c r="I99" s="16">
        <f t="shared" si="54"/>
        <v>45000</v>
      </c>
      <c r="J99" s="16"/>
      <c r="K99" s="16">
        <f t="shared" si="55"/>
        <v>45000</v>
      </c>
      <c r="L99" s="16"/>
      <c r="M99" s="16">
        <f t="shared" si="56"/>
        <v>45000</v>
      </c>
      <c r="N99" s="16"/>
      <c r="O99" s="16">
        <f t="shared" si="57"/>
        <v>45000</v>
      </c>
      <c r="P99" s="16"/>
      <c r="Q99" s="16">
        <f t="shared" si="58"/>
        <v>45000</v>
      </c>
    </row>
    <row r="100" spans="1:17" s="5" customFormat="1" ht="21" customHeight="1">
      <c r="A100" s="15"/>
      <c r="B100" s="17"/>
      <c r="C100" s="12">
        <v>4300</v>
      </c>
      <c r="D100" s="40" t="s">
        <v>38</v>
      </c>
      <c r="E100" s="16">
        <v>215949</v>
      </c>
      <c r="F100" s="16"/>
      <c r="G100" s="16">
        <f t="shared" si="53"/>
        <v>215949</v>
      </c>
      <c r="H100" s="16"/>
      <c r="I100" s="16">
        <f t="shared" si="54"/>
        <v>215949</v>
      </c>
      <c r="J100" s="16"/>
      <c r="K100" s="16">
        <f t="shared" si="55"/>
        <v>215949</v>
      </c>
      <c r="L100" s="16"/>
      <c r="M100" s="16">
        <f t="shared" si="56"/>
        <v>215949</v>
      </c>
      <c r="N100" s="16"/>
      <c r="O100" s="16">
        <f t="shared" si="57"/>
        <v>215949</v>
      </c>
      <c r="P100" s="16"/>
      <c r="Q100" s="16">
        <f t="shared" si="58"/>
        <v>215949</v>
      </c>
    </row>
    <row r="101" spans="1:17" s="5" customFormat="1" ht="21" customHeight="1">
      <c r="A101" s="15"/>
      <c r="B101" s="17"/>
      <c r="C101" s="12">
        <v>4430</v>
      </c>
      <c r="D101" s="11" t="s">
        <v>50</v>
      </c>
      <c r="E101" s="16">
        <v>11000</v>
      </c>
      <c r="F101" s="16"/>
      <c r="G101" s="16">
        <f t="shared" si="53"/>
        <v>11000</v>
      </c>
      <c r="H101" s="16"/>
      <c r="I101" s="16">
        <f t="shared" si="54"/>
        <v>11000</v>
      </c>
      <c r="J101" s="16"/>
      <c r="K101" s="16">
        <f t="shared" si="55"/>
        <v>11000</v>
      </c>
      <c r="L101" s="16"/>
      <c r="M101" s="16">
        <f t="shared" si="56"/>
        <v>11000</v>
      </c>
      <c r="N101" s="16"/>
      <c r="O101" s="16">
        <f t="shared" si="57"/>
        <v>11000</v>
      </c>
      <c r="P101" s="16"/>
      <c r="Q101" s="16">
        <f t="shared" si="58"/>
        <v>11000</v>
      </c>
    </row>
    <row r="102" spans="1:17" s="5" customFormat="1" ht="21" customHeight="1">
      <c r="A102" s="15"/>
      <c r="B102" s="39">
        <v>80146</v>
      </c>
      <c r="C102" s="37"/>
      <c r="D102" s="11" t="s">
        <v>90</v>
      </c>
      <c r="E102" s="21">
        <f aca="true" t="shared" si="59" ref="E102:K102">SUM(E103:E103)</f>
        <v>15642</v>
      </c>
      <c r="F102" s="21">
        <f t="shared" si="59"/>
        <v>0</v>
      </c>
      <c r="G102" s="21">
        <f t="shared" si="59"/>
        <v>15642</v>
      </c>
      <c r="H102" s="21">
        <f t="shared" si="59"/>
        <v>0</v>
      </c>
      <c r="I102" s="21">
        <f t="shared" si="59"/>
        <v>15642</v>
      </c>
      <c r="J102" s="21">
        <f t="shared" si="59"/>
        <v>0</v>
      </c>
      <c r="K102" s="21">
        <f t="shared" si="59"/>
        <v>15642</v>
      </c>
      <c r="L102" s="21">
        <f aca="true" t="shared" si="60" ref="L102:Q102">SUM(L103:L103)</f>
        <v>0</v>
      </c>
      <c r="M102" s="21">
        <f t="shared" si="60"/>
        <v>15642</v>
      </c>
      <c r="N102" s="21">
        <f t="shared" si="60"/>
        <v>0</v>
      </c>
      <c r="O102" s="21">
        <f t="shared" si="60"/>
        <v>15642</v>
      </c>
      <c r="P102" s="21">
        <f t="shared" si="60"/>
        <v>0</v>
      </c>
      <c r="Q102" s="21">
        <f t="shared" si="60"/>
        <v>15642</v>
      </c>
    </row>
    <row r="103" spans="1:17" s="5" customFormat="1" ht="22.5">
      <c r="A103" s="15"/>
      <c r="B103" s="39"/>
      <c r="C103" s="37">
        <v>2510</v>
      </c>
      <c r="D103" s="11" t="s">
        <v>84</v>
      </c>
      <c r="E103" s="21">
        <v>15642</v>
      </c>
      <c r="F103" s="21"/>
      <c r="G103" s="21">
        <f>SUM(E103:F103)</f>
        <v>15642</v>
      </c>
      <c r="H103" s="21"/>
      <c r="I103" s="21">
        <f>SUM(G103:H103)</f>
        <v>15642</v>
      </c>
      <c r="J103" s="21"/>
      <c r="K103" s="21">
        <f>SUM(I103:J103)</f>
        <v>15642</v>
      </c>
      <c r="L103" s="21"/>
      <c r="M103" s="21">
        <f>SUM(K103:L103)</f>
        <v>15642</v>
      </c>
      <c r="N103" s="21"/>
      <c r="O103" s="21">
        <f>SUM(M103:N103)</f>
        <v>15642</v>
      </c>
      <c r="P103" s="21"/>
      <c r="Q103" s="21">
        <f>SUM(O103:P103)</f>
        <v>15642</v>
      </c>
    </row>
    <row r="104" spans="1:17" s="5" customFormat="1" ht="21" customHeight="1">
      <c r="A104" s="15"/>
      <c r="B104" s="22">
        <v>80195</v>
      </c>
      <c r="C104" s="15"/>
      <c r="D104" s="11" t="s">
        <v>6</v>
      </c>
      <c r="E104" s="21">
        <f aca="true" t="shared" si="61" ref="E104:K104">SUM(E105:E108)</f>
        <v>185941</v>
      </c>
      <c r="F104" s="21">
        <f t="shared" si="61"/>
        <v>0</v>
      </c>
      <c r="G104" s="21">
        <f t="shared" si="61"/>
        <v>185941</v>
      </c>
      <c r="H104" s="21">
        <f t="shared" si="61"/>
        <v>0</v>
      </c>
      <c r="I104" s="21">
        <f t="shared" si="61"/>
        <v>185941</v>
      </c>
      <c r="J104" s="21">
        <f t="shared" si="61"/>
        <v>0</v>
      </c>
      <c r="K104" s="21">
        <f t="shared" si="61"/>
        <v>185941</v>
      </c>
      <c r="L104" s="21">
        <f aca="true" t="shared" si="62" ref="L104:Q104">SUM(L105:L108)</f>
        <v>0</v>
      </c>
      <c r="M104" s="21">
        <f t="shared" si="62"/>
        <v>185941</v>
      </c>
      <c r="N104" s="21">
        <f t="shared" si="62"/>
        <v>0</v>
      </c>
      <c r="O104" s="21">
        <f t="shared" si="62"/>
        <v>185941</v>
      </c>
      <c r="P104" s="21">
        <f t="shared" si="62"/>
        <v>0</v>
      </c>
      <c r="Q104" s="21">
        <f t="shared" si="62"/>
        <v>185941</v>
      </c>
    </row>
    <row r="105" spans="1:17" s="5" customFormat="1" ht="21" customHeight="1">
      <c r="A105" s="15"/>
      <c r="B105" s="22"/>
      <c r="C105" s="15">
        <v>4170</v>
      </c>
      <c r="D105" s="11" t="s">
        <v>47</v>
      </c>
      <c r="E105" s="21">
        <v>1060</v>
      </c>
      <c r="F105" s="21"/>
      <c r="G105" s="21">
        <f>SUM(E105:F105)</f>
        <v>1060</v>
      </c>
      <c r="H105" s="21"/>
      <c r="I105" s="21">
        <f>SUM(G105:H105)</f>
        <v>1060</v>
      </c>
      <c r="J105" s="21"/>
      <c r="K105" s="21">
        <f>SUM(I105:J105)</f>
        <v>1060</v>
      </c>
      <c r="L105" s="21"/>
      <c r="M105" s="21">
        <f>SUM(K105:L105)</f>
        <v>1060</v>
      </c>
      <c r="N105" s="21"/>
      <c r="O105" s="21">
        <f>SUM(M105:N105)</f>
        <v>1060</v>
      </c>
      <c r="P105" s="21"/>
      <c r="Q105" s="21">
        <f>SUM(O105:P105)</f>
        <v>1060</v>
      </c>
    </row>
    <row r="106" spans="1:17" s="5" customFormat="1" ht="21" customHeight="1">
      <c r="A106" s="15"/>
      <c r="B106" s="22"/>
      <c r="C106" s="15">
        <v>4210</v>
      </c>
      <c r="D106" s="11" t="s">
        <v>43</v>
      </c>
      <c r="E106" s="21">
        <v>1200</v>
      </c>
      <c r="F106" s="21"/>
      <c r="G106" s="21">
        <f>SUM(E106:F106)</f>
        <v>1200</v>
      </c>
      <c r="H106" s="21"/>
      <c r="I106" s="21">
        <f>SUM(G106:H106)</f>
        <v>1200</v>
      </c>
      <c r="J106" s="21"/>
      <c r="K106" s="21">
        <f>SUM(I106:J106)</f>
        <v>1200</v>
      </c>
      <c r="L106" s="21"/>
      <c r="M106" s="21">
        <f>SUM(K106:L106)</f>
        <v>1200</v>
      </c>
      <c r="N106" s="21"/>
      <c r="O106" s="21">
        <f>SUM(M106:N106)</f>
        <v>1200</v>
      </c>
      <c r="P106" s="21"/>
      <c r="Q106" s="21">
        <f>SUM(O106:P106)</f>
        <v>1200</v>
      </c>
    </row>
    <row r="107" spans="1:17" s="5" customFormat="1" ht="21" customHeight="1">
      <c r="A107" s="15"/>
      <c r="B107" s="22"/>
      <c r="C107" s="15">
        <v>4430</v>
      </c>
      <c r="D107" s="11" t="s">
        <v>92</v>
      </c>
      <c r="E107" s="21">
        <v>1500</v>
      </c>
      <c r="F107" s="21"/>
      <c r="G107" s="21">
        <f>SUM(E107:F107)</f>
        <v>1500</v>
      </c>
      <c r="H107" s="21"/>
      <c r="I107" s="21">
        <f>SUM(G107:H107)</f>
        <v>1500</v>
      </c>
      <c r="J107" s="21"/>
      <c r="K107" s="21">
        <f>SUM(I107:J107)</f>
        <v>1500</v>
      </c>
      <c r="L107" s="21"/>
      <c r="M107" s="21">
        <f>SUM(K107:L107)</f>
        <v>1500</v>
      </c>
      <c r="N107" s="21"/>
      <c r="O107" s="21">
        <f>SUM(M107:N107)</f>
        <v>1500</v>
      </c>
      <c r="P107" s="21"/>
      <c r="Q107" s="21">
        <f>SUM(O107:P107)</f>
        <v>1500</v>
      </c>
    </row>
    <row r="108" spans="1:17" s="5" customFormat="1" ht="22.5">
      <c r="A108" s="15"/>
      <c r="B108" s="22"/>
      <c r="C108" s="15">
        <v>4440</v>
      </c>
      <c r="D108" s="11" t="s">
        <v>65</v>
      </c>
      <c r="E108" s="21">
        <v>182181</v>
      </c>
      <c r="F108" s="21"/>
      <c r="G108" s="21">
        <f>SUM(E108:F108)</f>
        <v>182181</v>
      </c>
      <c r="H108" s="21"/>
      <c r="I108" s="21">
        <f>SUM(G108:H108)</f>
        <v>182181</v>
      </c>
      <c r="J108" s="21"/>
      <c r="K108" s="21">
        <f>SUM(I108:J108)</f>
        <v>182181</v>
      </c>
      <c r="L108" s="21"/>
      <c r="M108" s="21">
        <f>SUM(K108:L108)</f>
        <v>182181</v>
      </c>
      <c r="N108" s="21"/>
      <c r="O108" s="21">
        <f>SUM(M108:N108)</f>
        <v>182181</v>
      </c>
      <c r="P108" s="21"/>
      <c r="Q108" s="21">
        <f>SUM(O108:P108)</f>
        <v>182181</v>
      </c>
    </row>
    <row r="109" spans="1:17" s="1" customFormat="1" ht="21" customHeight="1">
      <c r="A109" s="7" t="s">
        <v>93</v>
      </c>
      <c r="B109" s="8"/>
      <c r="C109" s="9"/>
      <c r="D109" s="10" t="s">
        <v>94</v>
      </c>
      <c r="E109" s="30">
        <f aca="true" t="shared" si="63" ref="E109:K109">SUM(E112,E123,E110)</f>
        <v>123603</v>
      </c>
      <c r="F109" s="30">
        <f t="shared" si="63"/>
        <v>0</v>
      </c>
      <c r="G109" s="30">
        <f t="shared" si="63"/>
        <v>123603</v>
      </c>
      <c r="H109" s="30">
        <f t="shared" si="63"/>
        <v>47545</v>
      </c>
      <c r="I109" s="30">
        <f t="shared" si="63"/>
        <v>171148</v>
      </c>
      <c r="J109" s="30">
        <f t="shared" si="63"/>
        <v>0</v>
      </c>
      <c r="K109" s="30">
        <f t="shared" si="63"/>
        <v>171148</v>
      </c>
      <c r="L109" s="30">
        <f aca="true" t="shared" si="64" ref="L109:Q109">SUM(L112,L123,L110)</f>
        <v>0</v>
      </c>
      <c r="M109" s="30">
        <f t="shared" si="64"/>
        <v>171148</v>
      </c>
      <c r="N109" s="30">
        <f t="shared" si="64"/>
        <v>0</v>
      </c>
      <c r="O109" s="30">
        <f t="shared" si="64"/>
        <v>171148</v>
      </c>
      <c r="P109" s="30">
        <f t="shared" si="64"/>
        <v>14930</v>
      </c>
      <c r="Q109" s="30">
        <f t="shared" si="64"/>
        <v>186078</v>
      </c>
    </row>
    <row r="110" spans="1:17" s="1" customFormat="1" ht="21" customHeight="1">
      <c r="A110" s="7"/>
      <c r="B110" s="39">
        <v>85153</v>
      </c>
      <c r="C110" s="24"/>
      <c r="D110" s="11" t="s">
        <v>95</v>
      </c>
      <c r="E110" s="21">
        <f aca="true" t="shared" si="65" ref="E110:K110">SUM(E111:E111)</f>
        <v>5600</v>
      </c>
      <c r="F110" s="21">
        <f t="shared" si="65"/>
        <v>0</v>
      </c>
      <c r="G110" s="21">
        <f t="shared" si="65"/>
        <v>5600</v>
      </c>
      <c r="H110" s="21">
        <f t="shared" si="65"/>
        <v>0</v>
      </c>
      <c r="I110" s="21">
        <f t="shared" si="65"/>
        <v>5600</v>
      </c>
      <c r="J110" s="21">
        <f t="shared" si="65"/>
        <v>0</v>
      </c>
      <c r="K110" s="21">
        <f t="shared" si="65"/>
        <v>5600</v>
      </c>
      <c r="L110" s="21">
        <f aca="true" t="shared" si="66" ref="L110:Q110">SUM(L111:L111)</f>
        <v>0</v>
      </c>
      <c r="M110" s="21">
        <f t="shared" si="66"/>
        <v>5600</v>
      </c>
      <c r="N110" s="21">
        <f t="shared" si="66"/>
        <v>0</v>
      </c>
      <c r="O110" s="21">
        <f t="shared" si="66"/>
        <v>5600</v>
      </c>
      <c r="P110" s="21">
        <f t="shared" si="66"/>
        <v>0</v>
      </c>
      <c r="Q110" s="21">
        <f t="shared" si="66"/>
        <v>5600</v>
      </c>
    </row>
    <row r="111" spans="1:17" s="1" customFormat="1" ht="21" customHeight="1">
      <c r="A111" s="7"/>
      <c r="B111" s="39"/>
      <c r="C111" s="24">
        <v>4300</v>
      </c>
      <c r="D111" s="11" t="s">
        <v>38</v>
      </c>
      <c r="E111" s="21">
        <v>5600</v>
      </c>
      <c r="F111" s="21"/>
      <c r="G111" s="21">
        <f>SUM(E111:F111)</f>
        <v>5600</v>
      </c>
      <c r="H111" s="21"/>
      <c r="I111" s="21">
        <f>SUM(G111:H111)</f>
        <v>5600</v>
      </c>
      <c r="J111" s="21"/>
      <c r="K111" s="21">
        <f>SUM(I111:J111)</f>
        <v>5600</v>
      </c>
      <c r="L111" s="21"/>
      <c r="M111" s="21">
        <f>SUM(K111:L111)</f>
        <v>5600</v>
      </c>
      <c r="N111" s="21"/>
      <c r="O111" s="21">
        <f>SUM(M111:N111)</f>
        <v>5600</v>
      </c>
      <c r="P111" s="21"/>
      <c r="Q111" s="21">
        <f>SUM(O111:P111)</f>
        <v>5600</v>
      </c>
    </row>
    <row r="112" spans="1:17" s="5" customFormat="1" ht="21" customHeight="1">
      <c r="A112" s="15"/>
      <c r="B112" s="22" t="s">
        <v>96</v>
      </c>
      <c r="C112" s="24"/>
      <c r="D112" s="11" t="s">
        <v>97</v>
      </c>
      <c r="E112" s="21">
        <f>SUM(E115:E122)</f>
        <v>108003</v>
      </c>
      <c r="F112" s="21">
        <f>SUM(F115:F122)</f>
        <v>0</v>
      </c>
      <c r="G112" s="21">
        <f aca="true" t="shared" si="67" ref="G112:M112">SUM(G114:G122)</f>
        <v>108003</v>
      </c>
      <c r="H112" s="21">
        <f t="shared" si="67"/>
        <v>47545</v>
      </c>
      <c r="I112" s="21">
        <f t="shared" si="67"/>
        <v>155548</v>
      </c>
      <c r="J112" s="21">
        <f t="shared" si="67"/>
        <v>0</v>
      </c>
      <c r="K112" s="21">
        <f t="shared" si="67"/>
        <v>155548</v>
      </c>
      <c r="L112" s="21">
        <f t="shared" si="67"/>
        <v>0</v>
      </c>
      <c r="M112" s="21">
        <f t="shared" si="67"/>
        <v>155548</v>
      </c>
      <c r="N112" s="21">
        <f>SUM(N114:N122)</f>
        <v>0</v>
      </c>
      <c r="O112" s="21">
        <f>SUM(O113:O122)</f>
        <v>155548</v>
      </c>
      <c r="P112" s="21">
        <f>SUM(P113:P122)</f>
        <v>14930</v>
      </c>
      <c r="Q112" s="21">
        <f>SUM(Q113:Q122)</f>
        <v>170478</v>
      </c>
    </row>
    <row r="113" spans="1:17" s="5" customFormat="1" ht="21" customHeight="1">
      <c r="A113" s="15"/>
      <c r="B113" s="22"/>
      <c r="C113" s="24">
        <v>2710</v>
      </c>
      <c r="D113" s="1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>
        <v>0</v>
      </c>
      <c r="P113" s="21">
        <v>20930</v>
      </c>
      <c r="Q113" s="21">
        <f>SUM(O113:P113)</f>
        <v>20930</v>
      </c>
    </row>
    <row r="114" spans="1:17" s="5" customFormat="1" ht="56.25">
      <c r="A114" s="15"/>
      <c r="B114" s="22"/>
      <c r="C114" s="24">
        <v>2830</v>
      </c>
      <c r="D114" s="11" t="s">
        <v>32</v>
      </c>
      <c r="E114" s="21"/>
      <c r="F114" s="21"/>
      <c r="G114" s="21">
        <v>0</v>
      </c>
      <c r="H114" s="21">
        <v>47545</v>
      </c>
      <c r="I114" s="21">
        <f>SUM(G114:H114)</f>
        <v>47545</v>
      </c>
      <c r="J114" s="21"/>
      <c r="K114" s="21">
        <f>SUM(I114:J114)</f>
        <v>47545</v>
      </c>
      <c r="L114" s="21"/>
      <c r="M114" s="21">
        <f>SUM(K114:L114)</f>
        <v>47545</v>
      </c>
      <c r="N114" s="21"/>
      <c r="O114" s="21">
        <f>SUM(M114:N114)</f>
        <v>47545</v>
      </c>
      <c r="P114" s="21"/>
      <c r="Q114" s="21">
        <f>SUM(O114:P114)</f>
        <v>47545</v>
      </c>
    </row>
    <row r="115" spans="1:17" s="5" customFormat="1" ht="21" customHeight="1">
      <c r="A115" s="15"/>
      <c r="B115" s="39"/>
      <c r="C115" s="24">
        <v>4110</v>
      </c>
      <c r="D115" s="40" t="s">
        <v>61</v>
      </c>
      <c r="E115" s="21">
        <v>1858</v>
      </c>
      <c r="F115" s="21"/>
      <c r="G115" s="21">
        <f>SUM(E115:F115)</f>
        <v>1858</v>
      </c>
      <c r="H115" s="21"/>
      <c r="I115" s="21">
        <f>SUM(G115:H115)</f>
        <v>1858</v>
      </c>
      <c r="J115" s="21"/>
      <c r="K115" s="21">
        <f>SUM(I115:J115)</f>
        <v>1858</v>
      </c>
      <c r="L115" s="21"/>
      <c r="M115" s="21">
        <f>SUM(K115:L115)</f>
        <v>1858</v>
      </c>
      <c r="N115" s="21"/>
      <c r="O115" s="21">
        <f>SUM(M115:N115)</f>
        <v>1858</v>
      </c>
      <c r="P115" s="21"/>
      <c r="Q115" s="21">
        <f>SUM(O115:P115)</f>
        <v>1858</v>
      </c>
    </row>
    <row r="116" spans="1:17" s="5" customFormat="1" ht="21" customHeight="1">
      <c r="A116" s="15"/>
      <c r="B116" s="39"/>
      <c r="C116" s="24">
        <v>4170</v>
      </c>
      <c r="D116" s="11" t="s">
        <v>47</v>
      </c>
      <c r="E116" s="21">
        <v>44600</v>
      </c>
      <c r="F116" s="21"/>
      <c r="G116" s="21">
        <f aca="true" t="shared" si="68" ref="G116:G122">SUM(E116:F116)</f>
        <v>44600</v>
      </c>
      <c r="H116" s="21"/>
      <c r="I116" s="21">
        <f aca="true" t="shared" si="69" ref="I116:I122">SUM(G116:H116)</f>
        <v>44600</v>
      </c>
      <c r="J116" s="21"/>
      <c r="K116" s="21">
        <f aca="true" t="shared" si="70" ref="K116:K122">SUM(I116:J116)</f>
        <v>44600</v>
      </c>
      <c r="L116" s="21"/>
      <c r="M116" s="21">
        <f aca="true" t="shared" si="71" ref="M116:M122">SUM(K116:L116)</f>
        <v>44600</v>
      </c>
      <c r="N116" s="21"/>
      <c r="O116" s="21">
        <f aca="true" t="shared" si="72" ref="O116:O122">SUM(M116:N116)</f>
        <v>44600</v>
      </c>
      <c r="P116" s="21"/>
      <c r="Q116" s="21">
        <f aca="true" t="shared" si="73" ref="Q116:Q122">SUM(O116:P116)</f>
        <v>44600</v>
      </c>
    </row>
    <row r="117" spans="1:17" s="5" customFormat="1" ht="21" customHeight="1">
      <c r="A117" s="15"/>
      <c r="B117" s="39"/>
      <c r="C117" s="24">
        <v>4210</v>
      </c>
      <c r="D117" s="40" t="s">
        <v>63</v>
      </c>
      <c r="E117" s="21">
        <v>12800</v>
      </c>
      <c r="F117" s="21"/>
      <c r="G117" s="21">
        <f t="shared" si="68"/>
        <v>12800</v>
      </c>
      <c r="H117" s="21"/>
      <c r="I117" s="21">
        <f t="shared" si="69"/>
        <v>12800</v>
      </c>
      <c r="J117" s="21"/>
      <c r="K117" s="21">
        <f t="shared" si="70"/>
        <v>12800</v>
      </c>
      <c r="L117" s="21"/>
      <c r="M117" s="21">
        <f t="shared" si="71"/>
        <v>12800</v>
      </c>
      <c r="N117" s="21"/>
      <c r="O117" s="21">
        <f t="shared" si="72"/>
        <v>12800</v>
      </c>
      <c r="P117" s="21"/>
      <c r="Q117" s="21">
        <f t="shared" si="73"/>
        <v>12800</v>
      </c>
    </row>
    <row r="118" spans="1:17" s="5" customFormat="1" ht="21" customHeight="1">
      <c r="A118" s="15"/>
      <c r="B118" s="39"/>
      <c r="C118" s="24">
        <v>4220</v>
      </c>
      <c r="D118" s="40" t="s">
        <v>91</v>
      </c>
      <c r="E118" s="21">
        <v>13500</v>
      </c>
      <c r="F118" s="21"/>
      <c r="G118" s="21">
        <f t="shared" si="68"/>
        <v>13500</v>
      </c>
      <c r="H118" s="21"/>
      <c r="I118" s="21">
        <f t="shared" si="69"/>
        <v>13500</v>
      </c>
      <c r="J118" s="21"/>
      <c r="K118" s="21">
        <f t="shared" si="70"/>
        <v>13500</v>
      </c>
      <c r="L118" s="21"/>
      <c r="M118" s="21">
        <f t="shared" si="71"/>
        <v>13500</v>
      </c>
      <c r="N118" s="21"/>
      <c r="O118" s="21">
        <f t="shared" si="72"/>
        <v>13500</v>
      </c>
      <c r="P118" s="21"/>
      <c r="Q118" s="21">
        <f t="shared" si="73"/>
        <v>13500</v>
      </c>
    </row>
    <row r="119" spans="1:17" s="5" customFormat="1" ht="21" customHeight="1">
      <c r="A119" s="15"/>
      <c r="B119" s="39"/>
      <c r="C119" s="24">
        <v>4300</v>
      </c>
      <c r="D119" s="11" t="s">
        <v>38</v>
      </c>
      <c r="E119" s="21">
        <v>32245</v>
      </c>
      <c r="F119" s="21"/>
      <c r="G119" s="21">
        <f t="shared" si="68"/>
        <v>32245</v>
      </c>
      <c r="H119" s="21"/>
      <c r="I119" s="21">
        <f t="shared" si="69"/>
        <v>32245</v>
      </c>
      <c r="J119" s="21"/>
      <c r="K119" s="21">
        <f t="shared" si="70"/>
        <v>32245</v>
      </c>
      <c r="L119" s="21"/>
      <c r="M119" s="21">
        <f t="shared" si="71"/>
        <v>32245</v>
      </c>
      <c r="N119" s="21"/>
      <c r="O119" s="21">
        <f t="shared" si="72"/>
        <v>32245</v>
      </c>
      <c r="P119" s="21">
        <v>-6000</v>
      </c>
      <c r="Q119" s="21">
        <f t="shared" si="73"/>
        <v>26245</v>
      </c>
    </row>
    <row r="120" spans="1:17" s="5" customFormat="1" ht="21" customHeight="1">
      <c r="A120" s="15"/>
      <c r="B120" s="39"/>
      <c r="C120" s="24">
        <v>4350</v>
      </c>
      <c r="D120" s="11" t="s">
        <v>80</v>
      </c>
      <c r="E120" s="21">
        <v>1200</v>
      </c>
      <c r="F120" s="21"/>
      <c r="G120" s="21">
        <f t="shared" si="68"/>
        <v>1200</v>
      </c>
      <c r="H120" s="21"/>
      <c r="I120" s="21">
        <f t="shared" si="69"/>
        <v>1200</v>
      </c>
      <c r="J120" s="21"/>
      <c r="K120" s="21">
        <f t="shared" si="70"/>
        <v>1200</v>
      </c>
      <c r="L120" s="21"/>
      <c r="M120" s="21">
        <f t="shared" si="71"/>
        <v>1200</v>
      </c>
      <c r="N120" s="21"/>
      <c r="O120" s="21">
        <f t="shared" si="72"/>
        <v>1200</v>
      </c>
      <c r="P120" s="21"/>
      <c r="Q120" s="21">
        <f t="shared" si="73"/>
        <v>1200</v>
      </c>
    </row>
    <row r="121" spans="1:17" s="5" customFormat="1" ht="21" customHeight="1">
      <c r="A121" s="15"/>
      <c r="B121" s="39"/>
      <c r="C121" s="24">
        <v>4410</v>
      </c>
      <c r="D121" s="11" t="s">
        <v>64</v>
      </c>
      <c r="E121" s="21">
        <v>1200</v>
      </c>
      <c r="F121" s="21"/>
      <c r="G121" s="21">
        <f t="shared" si="68"/>
        <v>1200</v>
      </c>
      <c r="H121" s="21"/>
      <c r="I121" s="21">
        <f t="shared" si="69"/>
        <v>1200</v>
      </c>
      <c r="J121" s="21"/>
      <c r="K121" s="21">
        <f t="shared" si="70"/>
        <v>1200</v>
      </c>
      <c r="L121" s="21"/>
      <c r="M121" s="21">
        <f t="shared" si="71"/>
        <v>1200</v>
      </c>
      <c r="N121" s="21"/>
      <c r="O121" s="21">
        <f t="shared" si="72"/>
        <v>1200</v>
      </c>
      <c r="P121" s="21"/>
      <c r="Q121" s="21">
        <f t="shared" si="73"/>
        <v>1200</v>
      </c>
    </row>
    <row r="122" spans="1:17" s="5" customFormat="1" ht="26.25" customHeight="1">
      <c r="A122" s="15"/>
      <c r="B122" s="39"/>
      <c r="C122" s="24">
        <v>4700</v>
      </c>
      <c r="D122" s="11" t="s">
        <v>66</v>
      </c>
      <c r="E122" s="21">
        <v>600</v>
      </c>
      <c r="F122" s="21"/>
      <c r="G122" s="21">
        <f t="shared" si="68"/>
        <v>600</v>
      </c>
      <c r="H122" s="21"/>
      <c r="I122" s="21">
        <f t="shared" si="69"/>
        <v>600</v>
      </c>
      <c r="J122" s="21"/>
      <c r="K122" s="21">
        <f t="shared" si="70"/>
        <v>600</v>
      </c>
      <c r="L122" s="21"/>
      <c r="M122" s="21">
        <f t="shared" si="71"/>
        <v>600</v>
      </c>
      <c r="N122" s="21"/>
      <c r="O122" s="21">
        <f t="shared" si="72"/>
        <v>600</v>
      </c>
      <c r="P122" s="21"/>
      <c r="Q122" s="21">
        <f t="shared" si="73"/>
        <v>600</v>
      </c>
    </row>
    <row r="123" spans="1:17" s="5" customFormat="1" ht="21" customHeight="1">
      <c r="A123" s="15"/>
      <c r="B123" s="39">
        <v>85195</v>
      </c>
      <c r="C123" s="24"/>
      <c r="D123" s="11" t="s">
        <v>6</v>
      </c>
      <c r="E123" s="21">
        <f aca="true" t="shared" si="74" ref="E123:K123">SUM(E124)</f>
        <v>10000</v>
      </c>
      <c r="F123" s="21">
        <f t="shared" si="74"/>
        <v>0</v>
      </c>
      <c r="G123" s="21">
        <f t="shared" si="74"/>
        <v>10000</v>
      </c>
      <c r="H123" s="21">
        <f t="shared" si="74"/>
        <v>0</v>
      </c>
      <c r="I123" s="21">
        <f t="shared" si="74"/>
        <v>10000</v>
      </c>
      <c r="J123" s="21">
        <f t="shared" si="74"/>
        <v>0</v>
      </c>
      <c r="K123" s="21">
        <f t="shared" si="74"/>
        <v>10000</v>
      </c>
      <c r="L123" s="21">
        <f aca="true" t="shared" si="75" ref="L123:Q123">SUM(L124)</f>
        <v>0</v>
      </c>
      <c r="M123" s="21">
        <f t="shared" si="75"/>
        <v>10000</v>
      </c>
      <c r="N123" s="21">
        <f t="shared" si="75"/>
        <v>0</v>
      </c>
      <c r="O123" s="21">
        <f t="shared" si="75"/>
        <v>10000</v>
      </c>
      <c r="P123" s="21">
        <f t="shared" si="75"/>
        <v>0</v>
      </c>
      <c r="Q123" s="21">
        <f t="shared" si="75"/>
        <v>10000</v>
      </c>
    </row>
    <row r="124" spans="1:17" s="5" customFormat="1" ht="21" customHeight="1">
      <c r="A124" s="15"/>
      <c r="B124" s="39"/>
      <c r="C124" s="24">
        <v>4430</v>
      </c>
      <c r="D124" s="11" t="s">
        <v>50</v>
      </c>
      <c r="E124" s="21">
        <v>10000</v>
      </c>
      <c r="F124" s="21"/>
      <c r="G124" s="21">
        <f>SUM(E124:F124)</f>
        <v>10000</v>
      </c>
      <c r="H124" s="21"/>
      <c r="I124" s="21">
        <f>SUM(G124:H124)</f>
        <v>10000</v>
      </c>
      <c r="J124" s="21"/>
      <c r="K124" s="21">
        <f>SUM(I124:J124)</f>
        <v>10000</v>
      </c>
      <c r="L124" s="21"/>
      <c r="M124" s="21">
        <f>SUM(K124:L124)</f>
        <v>10000</v>
      </c>
      <c r="N124" s="21"/>
      <c r="O124" s="21">
        <f>SUM(M124:N124)</f>
        <v>10000</v>
      </c>
      <c r="P124" s="21"/>
      <c r="Q124" s="21">
        <f>SUM(O124:P124)</f>
        <v>10000</v>
      </c>
    </row>
    <row r="125" spans="1:17" s="1" customFormat="1" ht="24.75" customHeight="1">
      <c r="A125" s="29">
        <v>852</v>
      </c>
      <c r="B125" s="8"/>
      <c r="C125" s="9"/>
      <c r="D125" s="10" t="s">
        <v>27</v>
      </c>
      <c r="E125" s="30">
        <f aca="true" t="shared" si="76" ref="E125:K125">SUM(E126,E150,E152,E154,E156,)</f>
        <v>7661556</v>
      </c>
      <c r="F125" s="30">
        <f t="shared" si="76"/>
        <v>0</v>
      </c>
      <c r="G125" s="30">
        <f t="shared" si="76"/>
        <v>7661556</v>
      </c>
      <c r="H125" s="30">
        <f t="shared" si="76"/>
        <v>-73</v>
      </c>
      <c r="I125" s="30">
        <f t="shared" si="76"/>
        <v>7661483</v>
      </c>
      <c r="J125" s="30">
        <f t="shared" si="76"/>
        <v>0</v>
      </c>
      <c r="K125" s="30">
        <f t="shared" si="76"/>
        <v>7661483</v>
      </c>
      <c r="L125" s="30">
        <f aca="true" t="shared" si="77" ref="L125:Q125">SUM(L126,L150,L152,L154,L156,)</f>
        <v>0</v>
      </c>
      <c r="M125" s="30">
        <f t="shared" si="77"/>
        <v>7661483</v>
      </c>
      <c r="N125" s="30">
        <f t="shared" si="77"/>
        <v>0</v>
      </c>
      <c r="O125" s="30">
        <f t="shared" si="77"/>
        <v>7661483</v>
      </c>
      <c r="P125" s="30">
        <f t="shared" si="77"/>
        <v>0</v>
      </c>
      <c r="Q125" s="30">
        <f t="shared" si="77"/>
        <v>7661483</v>
      </c>
    </row>
    <row r="126" spans="1:17" s="5" customFormat="1" ht="45">
      <c r="A126" s="45"/>
      <c r="B126" s="12">
        <v>85212</v>
      </c>
      <c r="C126" s="20"/>
      <c r="D126" s="18" t="s">
        <v>29</v>
      </c>
      <c r="E126" s="16">
        <f aca="true" t="shared" si="78" ref="E126:K126">SUM(E127:E149)</f>
        <v>6664636</v>
      </c>
      <c r="F126" s="16">
        <f t="shared" si="78"/>
        <v>0</v>
      </c>
      <c r="G126" s="16">
        <f t="shared" si="78"/>
        <v>6664636</v>
      </c>
      <c r="H126" s="16">
        <f t="shared" si="78"/>
        <v>0</v>
      </c>
      <c r="I126" s="16">
        <f t="shared" si="78"/>
        <v>6664636</v>
      </c>
      <c r="J126" s="16">
        <f t="shared" si="78"/>
        <v>0</v>
      </c>
      <c r="K126" s="16">
        <f t="shared" si="78"/>
        <v>6664636</v>
      </c>
      <c r="L126" s="16">
        <f aca="true" t="shared" si="79" ref="L126:Q126">SUM(L127:L149)</f>
        <v>0</v>
      </c>
      <c r="M126" s="16">
        <f t="shared" si="79"/>
        <v>6664636</v>
      </c>
      <c r="N126" s="16">
        <f t="shared" si="79"/>
        <v>0</v>
      </c>
      <c r="O126" s="16">
        <f t="shared" si="79"/>
        <v>6664636</v>
      </c>
      <c r="P126" s="16">
        <f t="shared" si="79"/>
        <v>0</v>
      </c>
      <c r="Q126" s="16">
        <f t="shared" si="79"/>
        <v>6664636</v>
      </c>
    </row>
    <row r="127" spans="1:17" s="5" customFormat="1" ht="22.5">
      <c r="A127" s="45"/>
      <c r="B127" s="12"/>
      <c r="C127" s="20">
        <v>3020</v>
      </c>
      <c r="D127" s="11" t="s">
        <v>58</v>
      </c>
      <c r="E127" s="16">
        <v>1400</v>
      </c>
      <c r="F127" s="16"/>
      <c r="G127" s="16">
        <f>SUM(E127:F127)</f>
        <v>1400</v>
      </c>
      <c r="H127" s="16"/>
      <c r="I127" s="16">
        <f>SUM(G127:H127)</f>
        <v>1400</v>
      </c>
      <c r="J127" s="16"/>
      <c r="K127" s="16">
        <f>SUM(I127:J127)</f>
        <v>1400</v>
      </c>
      <c r="L127" s="16"/>
      <c r="M127" s="16">
        <f>SUM(K127:L127)</f>
        <v>1400</v>
      </c>
      <c r="N127" s="16"/>
      <c r="O127" s="16">
        <f>SUM(M127:N127)</f>
        <v>1400</v>
      </c>
      <c r="P127" s="16"/>
      <c r="Q127" s="16">
        <f>SUM(O127:P127)</f>
        <v>1400</v>
      </c>
    </row>
    <row r="128" spans="1:17" s="5" customFormat="1" ht="21" customHeight="1">
      <c r="A128" s="45"/>
      <c r="B128" s="12"/>
      <c r="C128" s="20">
        <v>3110</v>
      </c>
      <c r="D128" s="18" t="s">
        <v>98</v>
      </c>
      <c r="E128" s="16">
        <v>6304761</v>
      </c>
      <c r="F128" s="16"/>
      <c r="G128" s="16">
        <f aca="true" t="shared" si="80" ref="G128:G149">SUM(E128:F128)</f>
        <v>6304761</v>
      </c>
      <c r="H128" s="16"/>
      <c r="I128" s="16">
        <f aca="true" t="shared" si="81" ref="I128:I149">SUM(G128:H128)</f>
        <v>6304761</v>
      </c>
      <c r="J128" s="16"/>
      <c r="K128" s="16">
        <f aca="true" t="shared" si="82" ref="K128:K149">SUM(I128:J128)</f>
        <v>6304761</v>
      </c>
      <c r="L128" s="16"/>
      <c r="M128" s="16">
        <f aca="true" t="shared" si="83" ref="M128:M149">SUM(K128:L128)</f>
        <v>6304761</v>
      </c>
      <c r="N128" s="16"/>
      <c r="O128" s="16">
        <f aca="true" t="shared" si="84" ref="O128:O149">SUM(M128:N128)</f>
        <v>6304761</v>
      </c>
      <c r="P128" s="16"/>
      <c r="Q128" s="16">
        <f aca="true" t="shared" si="85" ref="Q128:Q149">SUM(O128:P128)</f>
        <v>6304761</v>
      </c>
    </row>
    <row r="129" spans="1:17" s="5" customFormat="1" ht="21" customHeight="1">
      <c r="A129" s="45"/>
      <c r="B129" s="12"/>
      <c r="C129" s="12">
        <v>4010</v>
      </c>
      <c r="D129" s="40" t="s">
        <v>59</v>
      </c>
      <c r="E129" s="16">
        <v>193600</v>
      </c>
      <c r="F129" s="16"/>
      <c r="G129" s="16">
        <f t="shared" si="80"/>
        <v>193600</v>
      </c>
      <c r="H129" s="16"/>
      <c r="I129" s="16">
        <f t="shared" si="81"/>
        <v>193600</v>
      </c>
      <c r="J129" s="16"/>
      <c r="K129" s="16">
        <f t="shared" si="82"/>
        <v>193600</v>
      </c>
      <c r="L129" s="16"/>
      <c r="M129" s="16">
        <f t="shared" si="83"/>
        <v>193600</v>
      </c>
      <c r="N129" s="16">
        <v>-471</v>
      </c>
      <c r="O129" s="16">
        <f t="shared" si="84"/>
        <v>193129</v>
      </c>
      <c r="P129" s="16"/>
      <c r="Q129" s="16">
        <f t="shared" si="85"/>
        <v>193129</v>
      </c>
    </row>
    <row r="130" spans="1:17" s="5" customFormat="1" ht="21" customHeight="1">
      <c r="A130" s="45"/>
      <c r="B130" s="12"/>
      <c r="C130" s="12">
        <v>4040</v>
      </c>
      <c r="D130" s="40" t="s">
        <v>60</v>
      </c>
      <c r="E130" s="16">
        <v>15400</v>
      </c>
      <c r="F130" s="16"/>
      <c r="G130" s="16">
        <f t="shared" si="80"/>
        <v>15400</v>
      </c>
      <c r="H130" s="16"/>
      <c r="I130" s="16">
        <f t="shared" si="81"/>
        <v>15400</v>
      </c>
      <c r="J130" s="16"/>
      <c r="K130" s="16">
        <f t="shared" si="82"/>
        <v>15400</v>
      </c>
      <c r="L130" s="16"/>
      <c r="M130" s="16">
        <f t="shared" si="83"/>
        <v>15400</v>
      </c>
      <c r="N130" s="16">
        <v>-2094</v>
      </c>
      <c r="O130" s="16">
        <f t="shared" si="84"/>
        <v>13306</v>
      </c>
      <c r="P130" s="16"/>
      <c r="Q130" s="16">
        <f t="shared" si="85"/>
        <v>13306</v>
      </c>
    </row>
    <row r="131" spans="1:17" s="5" customFormat="1" ht="21" customHeight="1">
      <c r="A131" s="45"/>
      <c r="B131" s="12"/>
      <c r="C131" s="12">
        <v>4110</v>
      </c>
      <c r="D131" s="40" t="s">
        <v>61</v>
      </c>
      <c r="E131" s="16">
        <v>82400</v>
      </c>
      <c r="F131" s="16"/>
      <c r="G131" s="16">
        <f t="shared" si="80"/>
        <v>82400</v>
      </c>
      <c r="H131" s="16"/>
      <c r="I131" s="16">
        <f t="shared" si="81"/>
        <v>82400</v>
      </c>
      <c r="J131" s="16"/>
      <c r="K131" s="16">
        <f t="shared" si="82"/>
        <v>82400</v>
      </c>
      <c r="L131" s="16"/>
      <c r="M131" s="16">
        <f t="shared" si="83"/>
        <v>82400</v>
      </c>
      <c r="N131" s="16">
        <v>2865</v>
      </c>
      <c r="O131" s="16">
        <f t="shared" si="84"/>
        <v>85265</v>
      </c>
      <c r="P131" s="16">
        <v>-365</v>
      </c>
      <c r="Q131" s="16">
        <f t="shared" si="85"/>
        <v>84900</v>
      </c>
    </row>
    <row r="132" spans="1:17" s="5" customFormat="1" ht="21" customHeight="1">
      <c r="A132" s="45"/>
      <c r="B132" s="12"/>
      <c r="C132" s="12">
        <v>4120</v>
      </c>
      <c r="D132" s="40" t="s">
        <v>62</v>
      </c>
      <c r="E132" s="16">
        <v>5300</v>
      </c>
      <c r="F132" s="16"/>
      <c r="G132" s="16">
        <f t="shared" si="80"/>
        <v>5300</v>
      </c>
      <c r="H132" s="16"/>
      <c r="I132" s="16">
        <f t="shared" si="81"/>
        <v>5300</v>
      </c>
      <c r="J132" s="16"/>
      <c r="K132" s="16">
        <f t="shared" si="82"/>
        <v>5300</v>
      </c>
      <c r="L132" s="16"/>
      <c r="M132" s="16">
        <f t="shared" si="83"/>
        <v>5300</v>
      </c>
      <c r="N132" s="16">
        <v>-300</v>
      </c>
      <c r="O132" s="16">
        <f t="shared" si="84"/>
        <v>5000</v>
      </c>
      <c r="P132" s="16"/>
      <c r="Q132" s="16">
        <f t="shared" si="85"/>
        <v>5000</v>
      </c>
    </row>
    <row r="133" spans="1:17" s="5" customFormat="1" ht="21" customHeight="1">
      <c r="A133" s="45"/>
      <c r="B133" s="19"/>
      <c r="C133" s="12">
        <v>4170</v>
      </c>
      <c r="D133" s="11" t="s">
        <v>47</v>
      </c>
      <c r="E133" s="16">
        <v>3000</v>
      </c>
      <c r="F133" s="16"/>
      <c r="G133" s="16">
        <f t="shared" si="80"/>
        <v>3000</v>
      </c>
      <c r="H133" s="16"/>
      <c r="I133" s="16">
        <f t="shared" si="81"/>
        <v>3000</v>
      </c>
      <c r="J133" s="16"/>
      <c r="K133" s="16">
        <f t="shared" si="82"/>
        <v>3000</v>
      </c>
      <c r="L133" s="16"/>
      <c r="M133" s="16">
        <f t="shared" si="83"/>
        <v>3000</v>
      </c>
      <c r="N133" s="16"/>
      <c r="O133" s="16">
        <f t="shared" si="84"/>
        <v>3000</v>
      </c>
      <c r="P133" s="16"/>
      <c r="Q133" s="16">
        <f t="shared" si="85"/>
        <v>3000</v>
      </c>
    </row>
    <row r="134" spans="1:17" s="5" customFormat="1" ht="21" customHeight="1">
      <c r="A134" s="45"/>
      <c r="B134" s="19"/>
      <c r="C134" s="12">
        <v>4210</v>
      </c>
      <c r="D134" s="40" t="s">
        <v>63</v>
      </c>
      <c r="E134" s="16">
        <v>8350</v>
      </c>
      <c r="F134" s="16"/>
      <c r="G134" s="16">
        <f t="shared" si="80"/>
        <v>8350</v>
      </c>
      <c r="H134" s="16"/>
      <c r="I134" s="16">
        <f t="shared" si="81"/>
        <v>8350</v>
      </c>
      <c r="J134" s="16"/>
      <c r="K134" s="16">
        <f t="shared" si="82"/>
        <v>8350</v>
      </c>
      <c r="L134" s="16"/>
      <c r="M134" s="16">
        <f t="shared" si="83"/>
        <v>8350</v>
      </c>
      <c r="N134" s="16"/>
      <c r="O134" s="16">
        <f t="shared" si="84"/>
        <v>8350</v>
      </c>
      <c r="P134" s="16"/>
      <c r="Q134" s="16">
        <f t="shared" si="85"/>
        <v>8350</v>
      </c>
    </row>
    <row r="135" spans="1:17" s="5" customFormat="1" ht="21" customHeight="1">
      <c r="A135" s="45"/>
      <c r="B135" s="19"/>
      <c r="C135" s="12">
        <v>4260</v>
      </c>
      <c r="D135" s="11" t="s">
        <v>48</v>
      </c>
      <c r="E135" s="16">
        <v>14000</v>
      </c>
      <c r="F135" s="16"/>
      <c r="G135" s="16">
        <f t="shared" si="80"/>
        <v>14000</v>
      </c>
      <c r="H135" s="16"/>
      <c r="I135" s="16">
        <f t="shared" si="81"/>
        <v>14000</v>
      </c>
      <c r="J135" s="16"/>
      <c r="K135" s="16">
        <f t="shared" si="82"/>
        <v>14000</v>
      </c>
      <c r="L135" s="16"/>
      <c r="M135" s="16">
        <f t="shared" si="83"/>
        <v>14000</v>
      </c>
      <c r="N135" s="16"/>
      <c r="O135" s="16">
        <f t="shared" si="84"/>
        <v>14000</v>
      </c>
      <c r="P135" s="16"/>
      <c r="Q135" s="16">
        <f t="shared" si="85"/>
        <v>14000</v>
      </c>
    </row>
    <row r="136" spans="1:17" s="5" customFormat="1" ht="21" customHeight="1">
      <c r="A136" s="45"/>
      <c r="B136" s="19"/>
      <c r="C136" s="12">
        <v>4270</v>
      </c>
      <c r="D136" s="11" t="s">
        <v>44</v>
      </c>
      <c r="E136" s="16">
        <v>1000</v>
      </c>
      <c r="F136" s="16"/>
      <c r="G136" s="16">
        <f t="shared" si="80"/>
        <v>1000</v>
      </c>
      <c r="H136" s="16"/>
      <c r="I136" s="16">
        <f t="shared" si="81"/>
        <v>1000</v>
      </c>
      <c r="J136" s="16"/>
      <c r="K136" s="16">
        <f t="shared" si="82"/>
        <v>1000</v>
      </c>
      <c r="L136" s="16"/>
      <c r="M136" s="16">
        <f t="shared" si="83"/>
        <v>1000</v>
      </c>
      <c r="N136" s="16"/>
      <c r="O136" s="16">
        <f t="shared" si="84"/>
        <v>1000</v>
      </c>
      <c r="P136" s="16"/>
      <c r="Q136" s="16">
        <f t="shared" si="85"/>
        <v>1000</v>
      </c>
    </row>
    <row r="137" spans="1:17" s="5" customFormat="1" ht="21" customHeight="1">
      <c r="A137" s="45"/>
      <c r="B137" s="19"/>
      <c r="C137" s="12">
        <v>4280</v>
      </c>
      <c r="D137" s="11" t="s">
        <v>79</v>
      </c>
      <c r="E137" s="16">
        <v>800</v>
      </c>
      <c r="F137" s="16"/>
      <c r="G137" s="16">
        <f t="shared" si="80"/>
        <v>800</v>
      </c>
      <c r="H137" s="16"/>
      <c r="I137" s="16">
        <f t="shared" si="81"/>
        <v>800</v>
      </c>
      <c r="J137" s="16"/>
      <c r="K137" s="16">
        <f t="shared" si="82"/>
        <v>800</v>
      </c>
      <c r="L137" s="16"/>
      <c r="M137" s="16">
        <f t="shared" si="83"/>
        <v>800</v>
      </c>
      <c r="N137" s="16"/>
      <c r="O137" s="16">
        <f t="shared" si="84"/>
        <v>800</v>
      </c>
      <c r="P137" s="16"/>
      <c r="Q137" s="16">
        <f t="shared" si="85"/>
        <v>800</v>
      </c>
    </row>
    <row r="138" spans="1:17" s="5" customFormat="1" ht="21" customHeight="1">
      <c r="A138" s="45"/>
      <c r="B138" s="19"/>
      <c r="C138" s="12">
        <v>4300</v>
      </c>
      <c r="D138" s="40" t="s">
        <v>38</v>
      </c>
      <c r="E138" s="16">
        <v>6150</v>
      </c>
      <c r="F138" s="16"/>
      <c r="G138" s="16">
        <f t="shared" si="80"/>
        <v>6150</v>
      </c>
      <c r="H138" s="16"/>
      <c r="I138" s="16">
        <f t="shared" si="81"/>
        <v>6150</v>
      </c>
      <c r="J138" s="16"/>
      <c r="K138" s="16">
        <f t="shared" si="82"/>
        <v>6150</v>
      </c>
      <c r="L138" s="16"/>
      <c r="M138" s="16">
        <f t="shared" si="83"/>
        <v>6150</v>
      </c>
      <c r="N138" s="16"/>
      <c r="O138" s="16">
        <f t="shared" si="84"/>
        <v>6150</v>
      </c>
      <c r="P138" s="16"/>
      <c r="Q138" s="16">
        <f t="shared" si="85"/>
        <v>6150</v>
      </c>
    </row>
    <row r="139" spans="1:17" s="5" customFormat="1" ht="21" customHeight="1">
      <c r="A139" s="45"/>
      <c r="B139" s="19"/>
      <c r="C139" s="12">
        <v>4350</v>
      </c>
      <c r="D139" s="11" t="s">
        <v>80</v>
      </c>
      <c r="E139" s="16">
        <v>1600</v>
      </c>
      <c r="F139" s="16"/>
      <c r="G139" s="16">
        <f t="shared" si="80"/>
        <v>1600</v>
      </c>
      <c r="H139" s="16">
        <v>1200</v>
      </c>
      <c r="I139" s="16">
        <f t="shared" si="81"/>
        <v>2800</v>
      </c>
      <c r="J139" s="16"/>
      <c r="K139" s="16">
        <f t="shared" si="82"/>
        <v>2800</v>
      </c>
      <c r="L139" s="16"/>
      <c r="M139" s="16">
        <f t="shared" si="83"/>
        <v>2800</v>
      </c>
      <c r="N139" s="16"/>
      <c r="O139" s="16">
        <f t="shared" si="84"/>
        <v>2800</v>
      </c>
      <c r="P139" s="16"/>
      <c r="Q139" s="16">
        <f t="shared" si="85"/>
        <v>2800</v>
      </c>
    </row>
    <row r="140" spans="1:17" s="5" customFormat="1" ht="33.75">
      <c r="A140" s="45"/>
      <c r="B140" s="19"/>
      <c r="C140" s="12">
        <v>4360</v>
      </c>
      <c r="D140" s="11" t="s">
        <v>166</v>
      </c>
      <c r="E140" s="16">
        <v>1200</v>
      </c>
      <c r="F140" s="16"/>
      <c r="G140" s="16">
        <f t="shared" si="80"/>
        <v>1200</v>
      </c>
      <c r="H140" s="16"/>
      <c r="I140" s="16">
        <f t="shared" si="81"/>
        <v>1200</v>
      </c>
      <c r="J140" s="16"/>
      <c r="K140" s="16">
        <f t="shared" si="82"/>
        <v>1200</v>
      </c>
      <c r="L140" s="16"/>
      <c r="M140" s="16">
        <f t="shared" si="83"/>
        <v>1200</v>
      </c>
      <c r="N140" s="16"/>
      <c r="O140" s="16">
        <f t="shared" si="84"/>
        <v>1200</v>
      </c>
      <c r="P140" s="16"/>
      <c r="Q140" s="16">
        <f t="shared" si="85"/>
        <v>1200</v>
      </c>
    </row>
    <row r="141" spans="1:17" s="5" customFormat="1" ht="33.75">
      <c r="A141" s="45"/>
      <c r="B141" s="19"/>
      <c r="C141" s="12">
        <v>4370</v>
      </c>
      <c r="D141" s="11" t="s">
        <v>167</v>
      </c>
      <c r="E141" s="16">
        <v>4800</v>
      </c>
      <c r="F141" s="16"/>
      <c r="G141" s="16">
        <f t="shared" si="80"/>
        <v>4800</v>
      </c>
      <c r="H141" s="16">
        <v>-1200</v>
      </c>
      <c r="I141" s="16">
        <f t="shared" si="81"/>
        <v>3600</v>
      </c>
      <c r="J141" s="16"/>
      <c r="K141" s="16">
        <f t="shared" si="82"/>
        <v>3600</v>
      </c>
      <c r="L141" s="16"/>
      <c r="M141" s="16">
        <f t="shared" si="83"/>
        <v>3600</v>
      </c>
      <c r="N141" s="16"/>
      <c r="O141" s="16">
        <f t="shared" si="84"/>
        <v>3600</v>
      </c>
      <c r="P141" s="16"/>
      <c r="Q141" s="16">
        <f t="shared" si="85"/>
        <v>3600</v>
      </c>
    </row>
    <row r="142" spans="1:17" s="5" customFormat="1" ht="21" customHeight="1">
      <c r="A142" s="45"/>
      <c r="B142" s="19"/>
      <c r="C142" s="12">
        <v>4410</v>
      </c>
      <c r="D142" s="11" t="s">
        <v>64</v>
      </c>
      <c r="E142" s="16">
        <v>2000</v>
      </c>
      <c r="F142" s="16"/>
      <c r="G142" s="16">
        <f t="shared" si="80"/>
        <v>2000</v>
      </c>
      <c r="H142" s="16"/>
      <c r="I142" s="16">
        <f t="shared" si="81"/>
        <v>2000</v>
      </c>
      <c r="J142" s="16"/>
      <c r="K142" s="16">
        <f t="shared" si="82"/>
        <v>2000</v>
      </c>
      <c r="L142" s="16">
        <v>1000</v>
      </c>
      <c r="M142" s="16">
        <f t="shared" si="83"/>
        <v>3000</v>
      </c>
      <c r="N142" s="16"/>
      <c r="O142" s="16">
        <f t="shared" si="84"/>
        <v>3000</v>
      </c>
      <c r="P142" s="16"/>
      <c r="Q142" s="16">
        <f t="shared" si="85"/>
        <v>3000</v>
      </c>
    </row>
    <row r="143" spans="1:17" s="5" customFormat="1" ht="21" customHeight="1">
      <c r="A143" s="45"/>
      <c r="B143" s="19"/>
      <c r="C143" s="12">
        <v>4430</v>
      </c>
      <c r="D143" s="11" t="s">
        <v>50</v>
      </c>
      <c r="E143" s="16">
        <v>3000</v>
      </c>
      <c r="F143" s="16"/>
      <c r="G143" s="16">
        <f t="shared" si="80"/>
        <v>3000</v>
      </c>
      <c r="H143" s="16"/>
      <c r="I143" s="16">
        <f t="shared" si="81"/>
        <v>3000</v>
      </c>
      <c r="J143" s="16">
        <v>-284</v>
      </c>
      <c r="K143" s="16">
        <f t="shared" si="82"/>
        <v>2716</v>
      </c>
      <c r="L143" s="16"/>
      <c r="M143" s="16">
        <f t="shared" si="83"/>
        <v>2716</v>
      </c>
      <c r="N143" s="16"/>
      <c r="O143" s="16">
        <f t="shared" si="84"/>
        <v>2716</v>
      </c>
      <c r="P143" s="16"/>
      <c r="Q143" s="16">
        <f t="shared" si="85"/>
        <v>2716</v>
      </c>
    </row>
    <row r="144" spans="1:17" s="5" customFormat="1" ht="22.5">
      <c r="A144" s="45"/>
      <c r="B144" s="19"/>
      <c r="C144" s="12">
        <v>4440</v>
      </c>
      <c r="D144" s="40" t="s">
        <v>65</v>
      </c>
      <c r="E144" s="16">
        <v>4875</v>
      </c>
      <c r="F144" s="16"/>
      <c r="G144" s="16">
        <f t="shared" si="80"/>
        <v>4875</v>
      </c>
      <c r="H144" s="16"/>
      <c r="I144" s="16">
        <f t="shared" si="81"/>
        <v>4875</v>
      </c>
      <c r="J144" s="16"/>
      <c r="K144" s="16">
        <f t="shared" si="82"/>
        <v>4875</v>
      </c>
      <c r="L144" s="16"/>
      <c r="M144" s="16">
        <f t="shared" si="83"/>
        <v>4875</v>
      </c>
      <c r="N144" s="16"/>
      <c r="O144" s="16">
        <f t="shared" si="84"/>
        <v>4875</v>
      </c>
      <c r="P144" s="16">
        <v>365</v>
      </c>
      <c r="Q144" s="16">
        <f t="shared" si="85"/>
        <v>5240</v>
      </c>
    </row>
    <row r="145" spans="1:17" s="5" customFormat="1" ht="21" customHeight="1">
      <c r="A145" s="45"/>
      <c r="B145" s="19"/>
      <c r="C145" s="12">
        <v>4580</v>
      </c>
      <c r="D145" s="40" t="s">
        <v>154</v>
      </c>
      <c r="E145" s="16"/>
      <c r="F145" s="16"/>
      <c r="G145" s="16"/>
      <c r="H145" s="16"/>
      <c r="I145" s="16">
        <v>0</v>
      </c>
      <c r="J145" s="16">
        <v>284</v>
      </c>
      <c r="K145" s="16">
        <f t="shared" si="82"/>
        <v>284</v>
      </c>
      <c r="L145" s="16"/>
      <c r="M145" s="16">
        <f t="shared" si="83"/>
        <v>284</v>
      </c>
      <c r="N145" s="16"/>
      <c r="O145" s="16">
        <f t="shared" si="84"/>
        <v>284</v>
      </c>
      <c r="P145" s="16"/>
      <c r="Q145" s="16">
        <f t="shared" si="85"/>
        <v>284</v>
      </c>
    </row>
    <row r="146" spans="1:17" s="5" customFormat="1" ht="22.5">
      <c r="A146" s="45"/>
      <c r="B146" s="19"/>
      <c r="C146" s="12">
        <v>4610</v>
      </c>
      <c r="D146" s="11" t="s">
        <v>52</v>
      </c>
      <c r="E146" s="16">
        <v>1000</v>
      </c>
      <c r="F146" s="16"/>
      <c r="G146" s="16">
        <f t="shared" si="80"/>
        <v>1000</v>
      </c>
      <c r="H146" s="16"/>
      <c r="I146" s="16">
        <f t="shared" si="81"/>
        <v>1000</v>
      </c>
      <c r="J146" s="16"/>
      <c r="K146" s="16">
        <f t="shared" si="82"/>
        <v>1000</v>
      </c>
      <c r="L146" s="16"/>
      <c r="M146" s="16">
        <f t="shared" si="83"/>
        <v>1000</v>
      </c>
      <c r="N146" s="16"/>
      <c r="O146" s="16">
        <f t="shared" si="84"/>
        <v>1000</v>
      </c>
      <c r="P146" s="16"/>
      <c r="Q146" s="16">
        <f t="shared" si="85"/>
        <v>1000</v>
      </c>
    </row>
    <row r="147" spans="1:17" s="5" customFormat="1" ht="22.5">
      <c r="A147" s="45"/>
      <c r="B147" s="19"/>
      <c r="C147" s="12">
        <v>4700</v>
      </c>
      <c r="D147" s="11" t="s">
        <v>66</v>
      </c>
      <c r="E147" s="16">
        <v>3000</v>
      </c>
      <c r="F147" s="16"/>
      <c r="G147" s="16">
        <f t="shared" si="80"/>
        <v>3000</v>
      </c>
      <c r="H147" s="16"/>
      <c r="I147" s="16">
        <f t="shared" si="81"/>
        <v>3000</v>
      </c>
      <c r="J147" s="16"/>
      <c r="K147" s="16">
        <f t="shared" si="82"/>
        <v>3000</v>
      </c>
      <c r="L147" s="16"/>
      <c r="M147" s="16">
        <f t="shared" si="83"/>
        <v>3000</v>
      </c>
      <c r="N147" s="16"/>
      <c r="O147" s="16">
        <f t="shared" si="84"/>
        <v>3000</v>
      </c>
      <c r="P147" s="16"/>
      <c r="Q147" s="16">
        <f t="shared" si="85"/>
        <v>3000</v>
      </c>
    </row>
    <row r="148" spans="1:17" s="5" customFormat="1" ht="33.75">
      <c r="A148" s="45"/>
      <c r="B148" s="19"/>
      <c r="C148" s="12">
        <v>4740</v>
      </c>
      <c r="D148" s="11" t="s">
        <v>67</v>
      </c>
      <c r="E148" s="16">
        <v>2000</v>
      </c>
      <c r="F148" s="16"/>
      <c r="G148" s="16">
        <f t="shared" si="80"/>
        <v>2000</v>
      </c>
      <c r="H148" s="16"/>
      <c r="I148" s="16">
        <f t="shared" si="81"/>
        <v>2000</v>
      </c>
      <c r="J148" s="16"/>
      <c r="K148" s="16">
        <f t="shared" si="82"/>
        <v>2000</v>
      </c>
      <c r="L148" s="16"/>
      <c r="M148" s="16">
        <f t="shared" si="83"/>
        <v>2000</v>
      </c>
      <c r="N148" s="16"/>
      <c r="O148" s="16">
        <f t="shared" si="84"/>
        <v>2000</v>
      </c>
      <c r="P148" s="16"/>
      <c r="Q148" s="16">
        <f t="shared" si="85"/>
        <v>2000</v>
      </c>
    </row>
    <row r="149" spans="1:17" s="5" customFormat="1" ht="28.5" customHeight="1">
      <c r="A149" s="45"/>
      <c r="B149" s="19"/>
      <c r="C149" s="12">
        <v>4750</v>
      </c>
      <c r="D149" s="11" t="s">
        <v>99</v>
      </c>
      <c r="E149" s="16">
        <v>5000</v>
      </c>
      <c r="F149" s="16"/>
      <c r="G149" s="16">
        <f t="shared" si="80"/>
        <v>5000</v>
      </c>
      <c r="H149" s="16"/>
      <c r="I149" s="16">
        <f t="shared" si="81"/>
        <v>5000</v>
      </c>
      <c r="J149" s="16"/>
      <c r="K149" s="16">
        <f t="shared" si="82"/>
        <v>5000</v>
      </c>
      <c r="L149" s="16">
        <v>-1000</v>
      </c>
      <c r="M149" s="16">
        <f t="shared" si="83"/>
        <v>4000</v>
      </c>
      <c r="N149" s="16"/>
      <c r="O149" s="16">
        <f t="shared" si="84"/>
        <v>4000</v>
      </c>
      <c r="P149" s="16"/>
      <c r="Q149" s="16">
        <f t="shared" si="85"/>
        <v>4000</v>
      </c>
    </row>
    <row r="150" spans="1:17" s="5" customFormat="1" ht="67.5">
      <c r="A150" s="15"/>
      <c r="B150" s="39">
        <v>85213</v>
      </c>
      <c r="C150" s="24"/>
      <c r="D150" s="18" t="s">
        <v>28</v>
      </c>
      <c r="E150" s="21">
        <f aca="true" t="shared" si="86" ref="E150:K150">SUM(E151)</f>
        <v>12000</v>
      </c>
      <c r="F150" s="21">
        <f t="shared" si="86"/>
        <v>0</v>
      </c>
      <c r="G150" s="21">
        <f t="shared" si="86"/>
        <v>12000</v>
      </c>
      <c r="H150" s="21">
        <f t="shared" si="86"/>
        <v>-73</v>
      </c>
      <c r="I150" s="21">
        <f t="shared" si="86"/>
        <v>11927</v>
      </c>
      <c r="J150" s="21">
        <f t="shared" si="86"/>
        <v>0</v>
      </c>
      <c r="K150" s="21">
        <f t="shared" si="86"/>
        <v>11927</v>
      </c>
      <c r="L150" s="21">
        <f aca="true" t="shared" si="87" ref="L150:Q150">SUM(L151)</f>
        <v>0</v>
      </c>
      <c r="M150" s="21">
        <f t="shared" si="87"/>
        <v>11927</v>
      </c>
      <c r="N150" s="21">
        <f t="shared" si="87"/>
        <v>0</v>
      </c>
      <c r="O150" s="21">
        <f t="shared" si="87"/>
        <v>11927</v>
      </c>
      <c r="P150" s="21">
        <f t="shared" si="87"/>
        <v>0</v>
      </c>
      <c r="Q150" s="21">
        <f t="shared" si="87"/>
        <v>11927</v>
      </c>
    </row>
    <row r="151" spans="1:17" s="5" customFormat="1" ht="21" customHeight="1">
      <c r="A151" s="15"/>
      <c r="B151" s="39"/>
      <c r="C151" s="24">
        <v>4130</v>
      </c>
      <c r="D151" s="11" t="s">
        <v>100</v>
      </c>
      <c r="E151" s="16">
        <v>12000</v>
      </c>
      <c r="F151" s="16"/>
      <c r="G151" s="16">
        <f>SUM(E151:F151)</f>
        <v>12000</v>
      </c>
      <c r="H151" s="16">
        <v>-73</v>
      </c>
      <c r="I151" s="16">
        <f>SUM(G151:H151)</f>
        <v>11927</v>
      </c>
      <c r="J151" s="16"/>
      <c r="K151" s="16">
        <f>SUM(I151:J151)</f>
        <v>11927</v>
      </c>
      <c r="L151" s="16"/>
      <c r="M151" s="16">
        <f>SUM(K151:L151)</f>
        <v>11927</v>
      </c>
      <c r="N151" s="16"/>
      <c r="O151" s="16">
        <f>SUM(M151:N151)</f>
        <v>11927</v>
      </c>
      <c r="P151" s="16"/>
      <c r="Q151" s="16">
        <f>SUM(O151:P151)</f>
        <v>11927</v>
      </c>
    </row>
    <row r="152" spans="1:17" s="5" customFormat="1" ht="21" customHeight="1">
      <c r="A152" s="15"/>
      <c r="B152" s="22">
        <v>85215</v>
      </c>
      <c r="C152" s="24"/>
      <c r="D152" s="11" t="s">
        <v>101</v>
      </c>
      <c r="E152" s="21">
        <f aca="true" t="shared" si="88" ref="E152:K152">SUM(E153)</f>
        <v>819400</v>
      </c>
      <c r="F152" s="21">
        <f t="shared" si="88"/>
        <v>0</v>
      </c>
      <c r="G152" s="21">
        <f t="shared" si="88"/>
        <v>819400</v>
      </c>
      <c r="H152" s="21">
        <f t="shared" si="88"/>
        <v>0</v>
      </c>
      <c r="I152" s="21">
        <f t="shared" si="88"/>
        <v>819400</v>
      </c>
      <c r="J152" s="21">
        <f t="shared" si="88"/>
        <v>0</v>
      </c>
      <c r="K152" s="21">
        <f t="shared" si="88"/>
        <v>819400</v>
      </c>
      <c r="L152" s="21">
        <f aca="true" t="shared" si="89" ref="L152:Q152">SUM(L153)</f>
        <v>0</v>
      </c>
      <c r="M152" s="21">
        <f t="shared" si="89"/>
        <v>819400</v>
      </c>
      <c r="N152" s="21">
        <f t="shared" si="89"/>
        <v>0</v>
      </c>
      <c r="O152" s="21">
        <f t="shared" si="89"/>
        <v>819400</v>
      </c>
      <c r="P152" s="21">
        <f t="shared" si="89"/>
        <v>0</v>
      </c>
      <c r="Q152" s="21">
        <f t="shared" si="89"/>
        <v>819400</v>
      </c>
    </row>
    <row r="153" spans="1:17" s="5" customFormat="1" ht="21" customHeight="1">
      <c r="A153" s="15"/>
      <c r="B153" s="22"/>
      <c r="C153" s="24">
        <v>3110</v>
      </c>
      <c r="D153" s="11" t="s">
        <v>98</v>
      </c>
      <c r="E153" s="21">
        <v>819400</v>
      </c>
      <c r="F153" s="21"/>
      <c r="G153" s="21">
        <f>SUM(E153:F153)</f>
        <v>819400</v>
      </c>
      <c r="H153" s="21"/>
      <c r="I153" s="21">
        <f>SUM(G153:H153)</f>
        <v>819400</v>
      </c>
      <c r="J153" s="21"/>
      <c r="K153" s="21">
        <f>SUM(I153:J153)</f>
        <v>819400</v>
      </c>
      <c r="L153" s="21"/>
      <c r="M153" s="21">
        <f>SUM(K153:L153)</f>
        <v>819400</v>
      </c>
      <c r="N153" s="21"/>
      <c r="O153" s="21">
        <f>SUM(M153:N153)</f>
        <v>819400</v>
      </c>
      <c r="P153" s="21"/>
      <c r="Q153" s="21">
        <f>SUM(O153:P153)</f>
        <v>819400</v>
      </c>
    </row>
    <row r="154" spans="1:17" s="5" customFormat="1" ht="22.5">
      <c r="A154" s="15"/>
      <c r="B154" s="22">
        <v>85228</v>
      </c>
      <c r="C154" s="24"/>
      <c r="D154" s="11" t="s">
        <v>102</v>
      </c>
      <c r="E154" s="21">
        <f aca="true" t="shared" si="90" ref="E154:K154">SUM(E155)</f>
        <v>150000</v>
      </c>
      <c r="F154" s="21">
        <f t="shared" si="90"/>
        <v>0</v>
      </c>
      <c r="G154" s="21">
        <f t="shared" si="90"/>
        <v>150000</v>
      </c>
      <c r="H154" s="21">
        <f t="shared" si="90"/>
        <v>0</v>
      </c>
      <c r="I154" s="21">
        <f t="shared" si="90"/>
        <v>150000</v>
      </c>
      <c r="J154" s="21">
        <f t="shared" si="90"/>
        <v>0</v>
      </c>
      <c r="K154" s="21">
        <f t="shared" si="90"/>
        <v>150000</v>
      </c>
      <c r="L154" s="21">
        <f aca="true" t="shared" si="91" ref="L154:Q154">SUM(L155)</f>
        <v>0</v>
      </c>
      <c r="M154" s="21">
        <f t="shared" si="91"/>
        <v>150000</v>
      </c>
      <c r="N154" s="21">
        <f t="shared" si="91"/>
        <v>0</v>
      </c>
      <c r="O154" s="21">
        <f t="shared" si="91"/>
        <v>150000</v>
      </c>
      <c r="P154" s="21">
        <f t="shared" si="91"/>
        <v>0</v>
      </c>
      <c r="Q154" s="21">
        <f t="shared" si="91"/>
        <v>150000</v>
      </c>
    </row>
    <row r="155" spans="1:17" s="5" customFormat="1" ht="21" customHeight="1">
      <c r="A155" s="15"/>
      <c r="B155" s="22"/>
      <c r="C155" s="24">
        <v>4300</v>
      </c>
      <c r="D155" s="11" t="s">
        <v>38</v>
      </c>
      <c r="E155" s="21">
        <v>150000</v>
      </c>
      <c r="F155" s="21"/>
      <c r="G155" s="21">
        <f>SUM(E155:F155)</f>
        <v>150000</v>
      </c>
      <c r="H155" s="21"/>
      <c r="I155" s="21">
        <f>SUM(G155:H155)</f>
        <v>150000</v>
      </c>
      <c r="J155" s="21"/>
      <c r="K155" s="21">
        <f>SUM(I155:J155)</f>
        <v>150000</v>
      </c>
      <c r="L155" s="21"/>
      <c r="M155" s="21">
        <f>SUM(K155:L155)</f>
        <v>150000</v>
      </c>
      <c r="N155" s="21"/>
      <c r="O155" s="21">
        <f>SUM(M155:N155)</f>
        <v>150000</v>
      </c>
      <c r="P155" s="21"/>
      <c r="Q155" s="21">
        <f>SUM(O155:P155)</f>
        <v>150000</v>
      </c>
    </row>
    <row r="156" spans="1:17" s="5" customFormat="1" ht="21" customHeight="1">
      <c r="A156" s="15"/>
      <c r="B156" s="22" t="s">
        <v>103</v>
      </c>
      <c r="C156" s="24"/>
      <c r="D156" s="11" t="s">
        <v>6</v>
      </c>
      <c r="E156" s="21">
        <f aca="true" t="shared" si="92" ref="E156:K156">SUM(E157:E158)</f>
        <v>15520</v>
      </c>
      <c r="F156" s="21">
        <f t="shared" si="92"/>
        <v>0</v>
      </c>
      <c r="G156" s="21">
        <f t="shared" si="92"/>
        <v>15520</v>
      </c>
      <c r="H156" s="21">
        <f t="shared" si="92"/>
        <v>0</v>
      </c>
      <c r="I156" s="21">
        <f t="shared" si="92"/>
        <v>15520</v>
      </c>
      <c r="J156" s="21">
        <f t="shared" si="92"/>
        <v>0</v>
      </c>
      <c r="K156" s="21">
        <f t="shared" si="92"/>
        <v>15520</v>
      </c>
      <c r="L156" s="21">
        <f aca="true" t="shared" si="93" ref="L156:Q156">SUM(L157:L158)</f>
        <v>0</v>
      </c>
      <c r="M156" s="21">
        <f t="shared" si="93"/>
        <v>15520</v>
      </c>
      <c r="N156" s="21">
        <f t="shared" si="93"/>
        <v>0</v>
      </c>
      <c r="O156" s="21">
        <f t="shared" si="93"/>
        <v>15520</v>
      </c>
      <c r="P156" s="21">
        <f t="shared" si="93"/>
        <v>0</v>
      </c>
      <c r="Q156" s="21">
        <f t="shared" si="93"/>
        <v>15520</v>
      </c>
    </row>
    <row r="157" spans="1:17" s="5" customFormat="1" ht="21" customHeight="1">
      <c r="A157" s="15"/>
      <c r="B157" s="22"/>
      <c r="C157" s="24">
        <v>3110</v>
      </c>
      <c r="D157" s="11" t="s">
        <v>98</v>
      </c>
      <c r="E157" s="16">
        <v>10000</v>
      </c>
      <c r="F157" s="16"/>
      <c r="G157" s="16">
        <f>SUM(E157:F157)</f>
        <v>10000</v>
      </c>
      <c r="H157" s="16"/>
      <c r="I157" s="16">
        <f>SUM(G157:H157)</f>
        <v>10000</v>
      </c>
      <c r="J157" s="16"/>
      <c r="K157" s="16">
        <f>SUM(I157:J157)</f>
        <v>10000</v>
      </c>
      <c r="L157" s="16"/>
      <c r="M157" s="16">
        <f>SUM(K157:L157)</f>
        <v>10000</v>
      </c>
      <c r="N157" s="16"/>
      <c r="O157" s="16">
        <f>SUM(M157:N157)</f>
        <v>10000</v>
      </c>
      <c r="P157" s="16"/>
      <c r="Q157" s="16">
        <f>SUM(O157:P157)</f>
        <v>10000</v>
      </c>
    </row>
    <row r="158" spans="1:17" s="5" customFormat="1" ht="21" customHeight="1">
      <c r="A158" s="15"/>
      <c r="B158" s="22"/>
      <c r="C158" s="24">
        <v>4430</v>
      </c>
      <c r="D158" s="11" t="s">
        <v>50</v>
      </c>
      <c r="E158" s="21">
        <v>5520</v>
      </c>
      <c r="F158" s="21"/>
      <c r="G158" s="16">
        <f>SUM(E158:F158)</f>
        <v>5520</v>
      </c>
      <c r="H158" s="21"/>
      <c r="I158" s="16">
        <f>SUM(G158:H158)</f>
        <v>5520</v>
      </c>
      <c r="J158" s="21"/>
      <c r="K158" s="16">
        <f>SUM(I158:J158)</f>
        <v>5520</v>
      </c>
      <c r="L158" s="21"/>
      <c r="M158" s="16">
        <f>SUM(K158:L158)</f>
        <v>5520</v>
      </c>
      <c r="N158" s="21"/>
      <c r="O158" s="16">
        <f>SUM(M158:N158)</f>
        <v>5520</v>
      </c>
      <c r="P158" s="21"/>
      <c r="Q158" s="16">
        <f>SUM(O158:P158)</f>
        <v>5520</v>
      </c>
    </row>
    <row r="159" spans="1:17" s="51" customFormat="1" ht="22.5">
      <c r="A159" s="46">
        <v>853</v>
      </c>
      <c r="B159" s="47"/>
      <c r="C159" s="48"/>
      <c r="D159" s="49" t="s">
        <v>104</v>
      </c>
      <c r="E159" s="50">
        <f aca="true" t="shared" si="94" ref="E159:Q160">E160</f>
        <v>10704</v>
      </c>
      <c r="F159" s="50">
        <f t="shared" si="94"/>
        <v>0</v>
      </c>
      <c r="G159" s="50">
        <f t="shared" si="94"/>
        <v>10704</v>
      </c>
      <c r="H159" s="50">
        <f t="shared" si="94"/>
        <v>0</v>
      </c>
      <c r="I159" s="50">
        <f t="shared" si="94"/>
        <v>10704</v>
      </c>
      <c r="J159" s="50">
        <f t="shared" si="94"/>
        <v>1133</v>
      </c>
      <c r="K159" s="50">
        <f t="shared" si="94"/>
        <v>11837</v>
      </c>
      <c r="L159" s="50">
        <f t="shared" si="94"/>
        <v>0</v>
      </c>
      <c r="M159" s="50">
        <f t="shared" si="94"/>
        <v>11837</v>
      </c>
      <c r="N159" s="50">
        <f t="shared" si="94"/>
        <v>0</v>
      </c>
      <c r="O159" s="50">
        <f t="shared" si="94"/>
        <v>11837</v>
      </c>
      <c r="P159" s="50">
        <f t="shared" si="94"/>
        <v>0</v>
      </c>
      <c r="Q159" s="50">
        <f t="shared" si="94"/>
        <v>11837</v>
      </c>
    </row>
    <row r="160" spans="1:17" s="5" customFormat="1" ht="21" customHeight="1">
      <c r="A160" s="15"/>
      <c r="B160" s="22">
        <v>85311</v>
      </c>
      <c r="C160" s="24"/>
      <c r="D160" s="11" t="s">
        <v>105</v>
      </c>
      <c r="E160" s="21">
        <f t="shared" si="94"/>
        <v>10704</v>
      </c>
      <c r="F160" s="21">
        <f t="shared" si="94"/>
        <v>0</v>
      </c>
      <c r="G160" s="21">
        <f t="shared" si="94"/>
        <v>10704</v>
      </c>
      <c r="H160" s="21">
        <f t="shared" si="94"/>
        <v>0</v>
      </c>
      <c r="I160" s="21">
        <f t="shared" si="94"/>
        <v>10704</v>
      </c>
      <c r="J160" s="21">
        <f t="shared" si="94"/>
        <v>1133</v>
      </c>
      <c r="K160" s="21">
        <f t="shared" si="94"/>
        <v>11837</v>
      </c>
      <c r="L160" s="21">
        <f t="shared" si="94"/>
        <v>0</v>
      </c>
      <c r="M160" s="21">
        <f t="shared" si="94"/>
        <v>11837</v>
      </c>
      <c r="N160" s="21">
        <f t="shared" si="94"/>
        <v>0</v>
      </c>
      <c r="O160" s="21">
        <f t="shared" si="94"/>
        <v>11837</v>
      </c>
      <c r="P160" s="21">
        <f t="shared" si="94"/>
        <v>0</v>
      </c>
      <c r="Q160" s="21">
        <f t="shared" si="94"/>
        <v>11837</v>
      </c>
    </row>
    <row r="161" spans="1:17" s="5" customFormat="1" ht="45">
      <c r="A161" s="15"/>
      <c r="B161" s="22"/>
      <c r="C161" s="24">
        <v>2710</v>
      </c>
      <c r="D161" s="11" t="s">
        <v>106</v>
      </c>
      <c r="E161" s="21">
        <v>10704</v>
      </c>
      <c r="F161" s="21"/>
      <c r="G161" s="21">
        <f>SUM(E161:F161)</f>
        <v>10704</v>
      </c>
      <c r="H161" s="21"/>
      <c r="I161" s="21">
        <f>SUM(G161:H161)</f>
        <v>10704</v>
      </c>
      <c r="J161" s="21">
        <v>1133</v>
      </c>
      <c r="K161" s="21">
        <f>SUM(I161:J161)</f>
        <v>11837</v>
      </c>
      <c r="L161" s="21"/>
      <c r="M161" s="21">
        <f>SUM(K161:L161)</f>
        <v>11837</v>
      </c>
      <c r="N161" s="21"/>
      <c r="O161" s="21">
        <f>SUM(M161:N161)</f>
        <v>11837</v>
      </c>
      <c r="P161" s="21"/>
      <c r="Q161" s="21">
        <f>SUM(O161:P161)</f>
        <v>11837</v>
      </c>
    </row>
    <row r="162" spans="1:17" s="2" customFormat="1" ht="21" customHeight="1">
      <c r="A162" s="7" t="s">
        <v>107</v>
      </c>
      <c r="B162" s="8"/>
      <c r="C162" s="9"/>
      <c r="D162" s="10" t="s">
        <v>108</v>
      </c>
      <c r="E162" s="30">
        <f aca="true" t="shared" si="95" ref="E162:K162">SUM(E163,E168,E166)</f>
        <v>352144</v>
      </c>
      <c r="F162" s="30">
        <f t="shared" si="95"/>
        <v>-38784</v>
      </c>
      <c r="G162" s="30">
        <f t="shared" si="95"/>
        <v>313360</v>
      </c>
      <c r="H162" s="30">
        <f t="shared" si="95"/>
        <v>0</v>
      </c>
      <c r="I162" s="30">
        <f t="shared" si="95"/>
        <v>313360</v>
      </c>
      <c r="J162" s="30">
        <f t="shared" si="95"/>
        <v>63850</v>
      </c>
      <c r="K162" s="30">
        <f t="shared" si="95"/>
        <v>377210</v>
      </c>
      <c r="L162" s="30">
        <f aca="true" t="shared" si="96" ref="L162:Q162">SUM(L163,L168,L166)</f>
        <v>279792</v>
      </c>
      <c r="M162" s="30">
        <f t="shared" si="96"/>
        <v>657002</v>
      </c>
      <c r="N162" s="30">
        <f t="shared" si="96"/>
        <v>0</v>
      </c>
      <c r="O162" s="30">
        <f t="shared" si="96"/>
        <v>657002</v>
      </c>
      <c r="P162" s="30">
        <f t="shared" si="96"/>
        <v>-63850</v>
      </c>
      <c r="Q162" s="30">
        <f t="shared" si="96"/>
        <v>593152</v>
      </c>
    </row>
    <row r="163" spans="1:17" s="5" customFormat="1" ht="33.75">
      <c r="A163" s="15"/>
      <c r="B163" s="22" t="s">
        <v>109</v>
      </c>
      <c r="C163" s="24"/>
      <c r="D163" s="11" t="s">
        <v>110</v>
      </c>
      <c r="E163" s="21">
        <f>SUM(E164:E164)</f>
        <v>2899</v>
      </c>
      <c r="F163" s="21">
        <f>SUM(F164:F164)</f>
        <v>0</v>
      </c>
      <c r="G163" s="21">
        <f>SUM(G164:G164)</f>
        <v>2899</v>
      </c>
      <c r="H163" s="21">
        <f>SUM(H164:H164)</f>
        <v>0</v>
      </c>
      <c r="I163" s="21">
        <f aca="true" t="shared" si="97" ref="I163:O163">SUM(I164:I165)</f>
        <v>2899</v>
      </c>
      <c r="J163" s="21">
        <f t="shared" si="97"/>
        <v>63850</v>
      </c>
      <c r="K163" s="21">
        <f t="shared" si="97"/>
        <v>66749</v>
      </c>
      <c r="L163" s="21">
        <f t="shared" si="97"/>
        <v>0</v>
      </c>
      <c r="M163" s="21">
        <f t="shared" si="97"/>
        <v>66749</v>
      </c>
      <c r="N163" s="21">
        <f t="shared" si="97"/>
        <v>0</v>
      </c>
      <c r="O163" s="21">
        <f t="shared" si="97"/>
        <v>66749</v>
      </c>
      <c r="P163" s="21">
        <f>SUM(P164:P165)</f>
        <v>-63850</v>
      </c>
      <c r="Q163" s="21">
        <f>SUM(Q164:Q165)</f>
        <v>2899</v>
      </c>
    </row>
    <row r="164" spans="1:17" s="5" customFormat="1" ht="21" customHeight="1">
      <c r="A164" s="15"/>
      <c r="B164" s="22"/>
      <c r="C164" s="24">
        <v>4210</v>
      </c>
      <c r="D164" s="11" t="s">
        <v>63</v>
      </c>
      <c r="E164" s="21">
        <v>2899</v>
      </c>
      <c r="F164" s="21"/>
      <c r="G164" s="21">
        <f>SUM(E164:F164)</f>
        <v>2899</v>
      </c>
      <c r="H164" s="21"/>
      <c r="I164" s="21">
        <f>SUM(G164:H164)</f>
        <v>2899</v>
      </c>
      <c r="J164" s="21"/>
      <c r="K164" s="21">
        <f>SUM(I164:J164)</f>
        <v>2899</v>
      </c>
      <c r="L164" s="21"/>
      <c r="M164" s="21">
        <f>SUM(K164:L164)</f>
        <v>2899</v>
      </c>
      <c r="N164" s="21"/>
      <c r="O164" s="21">
        <f>SUM(M164:N164)</f>
        <v>2899</v>
      </c>
      <c r="P164" s="21"/>
      <c r="Q164" s="21">
        <f>SUM(O164:P164)</f>
        <v>2899</v>
      </c>
    </row>
    <row r="165" spans="1:17" s="5" customFormat="1" ht="21" customHeight="1">
      <c r="A165" s="15"/>
      <c r="B165" s="22"/>
      <c r="C165" s="24">
        <v>6050</v>
      </c>
      <c r="D165" s="11" t="s">
        <v>45</v>
      </c>
      <c r="E165" s="21"/>
      <c r="F165" s="21"/>
      <c r="G165" s="21"/>
      <c r="H165" s="21"/>
      <c r="I165" s="21">
        <v>0</v>
      </c>
      <c r="J165" s="21">
        <v>63850</v>
      </c>
      <c r="K165" s="21">
        <f>SUM(I165:J165)</f>
        <v>63850</v>
      </c>
      <c r="L165" s="21"/>
      <c r="M165" s="21">
        <f>SUM(K165:L165)</f>
        <v>63850</v>
      </c>
      <c r="N165" s="21">
        <v>0</v>
      </c>
      <c r="O165" s="21">
        <f>SUM(M165:N165)</f>
        <v>63850</v>
      </c>
      <c r="P165" s="21">
        <v>-63850</v>
      </c>
      <c r="Q165" s="21">
        <f>SUM(O165:P165)</f>
        <v>0</v>
      </c>
    </row>
    <row r="166" spans="1:17" s="5" customFormat="1" ht="21" customHeight="1">
      <c r="A166" s="24"/>
      <c r="B166" s="39">
        <v>85415</v>
      </c>
      <c r="C166" s="24"/>
      <c r="D166" s="11" t="s">
        <v>111</v>
      </c>
      <c r="E166" s="21">
        <f aca="true" t="shared" si="98" ref="E166:K166">SUM(E167)</f>
        <v>113000</v>
      </c>
      <c r="F166" s="21">
        <f t="shared" si="98"/>
        <v>-38784</v>
      </c>
      <c r="G166" s="21">
        <f t="shared" si="98"/>
        <v>74216</v>
      </c>
      <c r="H166" s="21">
        <f t="shared" si="98"/>
        <v>0</v>
      </c>
      <c r="I166" s="21">
        <f t="shared" si="98"/>
        <v>74216</v>
      </c>
      <c r="J166" s="21">
        <f t="shared" si="98"/>
        <v>0</v>
      </c>
      <c r="K166" s="21">
        <f t="shared" si="98"/>
        <v>74216</v>
      </c>
      <c r="L166" s="21">
        <f aca="true" t="shared" si="99" ref="L166:Q166">SUM(L167)</f>
        <v>279792</v>
      </c>
      <c r="M166" s="21">
        <f t="shared" si="99"/>
        <v>354008</v>
      </c>
      <c r="N166" s="21">
        <f t="shared" si="99"/>
        <v>0</v>
      </c>
      <c r="O166" s="21">
        <f t="shared" si="99"/>
        <v>354008</v>
      </c>
      <c r="P166" s="21">
        <f t="shared" si="99"/>
        <v>0</v>
      </c>
      <c r="Q166" s="21">
        <f t="shared" si="99"/>
        <v>354008</v>
      </c>
    </row>
    <row r="167" spans="1:17" s="5" customFormat="1" ht="21" customHeight="1">
      <c r="A167" s="24"/>
      <c r="B167" s="39"/>
      <c r="C167" s="24">
        <v>3240</v>
      </c>
      <c r="D167" s="11" t="s">
        <v>112</v>
      </c>
      <c r="E167" s="21">
        <v>113000</v>
      </c>
      <c r="F167" s="21">
        <f>-12160-6784-1152-7296-7424-1152-2176-384-128-128</f>
        <v>-38784</v>
      </c>
      <c r="G167" s="21">
        <f>SUM(E167:F167)</f>
        <v>74216</v>
      </c>
      <c r="H167" s="21"/>
      <c r="I167" s="21">
        <f>SUM(G167:H167)</f>
        <v>74216</v>
      </c>
      <c r="J167" s="21"/>
      <c r="K167" s="21">
        <f>SUM(I167:J167)</f>
        <v>74216</v>
      </c>
      <c r="L167" s="21">
        <v>279792</v>
      </c>
      <c r="M167" s="21">
        <f>SUM(K167:L167)</f>
        <v>354008</v>
      </c>
      <c r="N167" s="21"/>
      <c r="O167" s="21">
        <f>SUM(M167:N167)</f>
        <v>354008</v>
      </c>
      <c r="P167" s="21"/>
      <c r="Q167" s="21">
        <f>SUM(O167:P167)</f>
        <v>354008</v>
      </c>
    </row>
    <row r="168" spans="1:17" s="5" customFormat="1" ht="21" customHeight="1">
      <c r="A168" s="24"/>
      <c r="B168" s="39">
        <v>85495</v>
      </c>
      <c r="C168" s="24"/>
      <c r="D168" s="11" t="s">
        <v>6</v>
      </c>
      <c r="E168" s="21">
        <f aca="true" t="shared" si="100" ref="E168:K168">SUM(E169:E169)</f>
        <v>236245</v>
      </c>
      <c r="F168" s="21">
        <f t="shared" si="100"/>
        <v>0</v>
      </c>
      <c r="G168" s="21">
        <f t="shared" si="100"/>
        <v>236245</v>
      </c>
      <c r="H168" s="21">
        <f t="shared" si="100"/>
        <v>0</v>
      </c>
      <c r="I168" s="21">
        <f t="shared" si="100"/>
        <v>236245</v>
      </c>
      <c r="J168" s="21">
        <f t="shared" si="100"/>
        <v>0</v>
      </c>
      <c r="K168" s="21">
        <f t="shared" si="100"/>
        <v>236245</v>
      </c>
      <c r="L168" s="21">
        <f aca="true" t="shared" si="101" ref="L168:Q168">SUM(L169:L169)</f>
        <v>0</v>
      </c>
      <c r="M168" s="21">
        <f t="shared" si="101"/>
        <v>236245</v>
      </c>
      <c r="N168" s="21">
        <f t="shared" si="101"/>
        <v>0</v>
      </c>
      <c r="O168" s="21">
        <f t="shared" si="101"/>
        <v>236245</v>
      </c>
      <c r="P168" s="21">
        <f t="shared" si="101"/>
        <v>0</v>
      </c>
      <c r="Q168" s="21">
        <f t="shared" si="101"/>
        <v>236245</v>
      </c>
    </row>
    <row r="169" spans="1:17" s="5" customFormat="1" ht="45">
      <c r="A169" s="24"/>
      <c r="B169" s="39"/>
      <c r="C169" s="24">
        <v>2320</v>
      </c>
      <c r="D169" s="11" t="s">
        <v>113</v>
      </c>
      <c r="E169" s="21">
        <v>236245</v>
      </c>
      <c r="F169" s="21"/>
      <c r="G169" s="21">
        <f>SUM(E169:F169)</f>
        <v>236245</v>
      </c>
      <c r="H169" s="21"/>
      <c r="I169" s="21">
        <f>SUM(G169:H169)</f>
        <v>236245</v>
      </c>
      <c r="J169" s="21"/>
      <c r="K169" s="21">
        <f>SUM(I169:J169)</f>
        <v>236245</v>
      </c>
      <c r="L169" s="21"/>
      <c r="M169" s="21">
        <f>SUM(K169:L169)</f>
        <v>236245</v>
      </c>
      <c r="N169" s="21"/>
      <c r="O169" s="21">
        <f>SUM(M169:N169)</f>
        <v>236245</v>
      </c>
      <c r="P169" s="21"/>
      <c r="Q169" s="21">
        <f>SUM(O169:P169)</f>
        <v>236245</v>
      </c>
    </row>
    <row r="170" spans="1:17" s="2" customFormat="1" ht="28.5" customHeight="1">
      <c r="A170" s="7" t="s">
        <v>114</v>
      </c>
      <c r="B170" s="8"/>
      <c r="C170" s="9"/>
      <c r="D170" s="10" t="s">
        <v>15</v>
      </c>
      <c r="E170" s="30">
        <f>SUM(E171,E175,E177,E183,E185,E193,)</f>
        <v>3297212</v>
      </c>
      <c r="F170" s="30">
        <f>SUM(F171,F175,F177,F183,F185,F193,)</f>
        <v>0</v>
      </c>
      <c r="G170" s="30">
        <f>SUM(G171,G175,G177,G183,G185,G193,)</f>
        <v>3297212</v>
      </c>
      <c r="H170" s="30">
        <f>SUM(H171,H175,H177,H183,H185,H193,)</f>
        <v>0</v>
      </c>
      <c r="I170" s="30">
        <f aca="true" t="shared" si="102" ref="I170:O170">SUM(I171,I175,I177,I183,I185,I193,I181,I190)</f>
        <v>3297212</v>
      </c>
      <c r="J170" s="30">
        <f t="shared" si="102"/>
        <v>-18933</v>
      </c>
      <c r="K170" s="30">
        <f t="shared" si="102"/>
        <v>3278279</v>
      </c>
      <c r="L170" s="30">
        <f t="shared" si="102"/>
        <v>0</v>
      </c>
      <c r="M170" s="30">
        <f t="shared" si="102"/>
        <v>3278279</v>
      </c>
      <c r="N170" s="30">
        <f t="shared" si="102"/>
        <v>0</v>
      </c>
      <c r="O170" s="30">
        <f t="shared" si="102"/>
        <v>3278279</v>
      </c>
      <c r="P170" s="30">
        <f>SUM(P171,P175,P177,P183,P185,P193,P181,P190)</f>
        <v>0</v>
      </c>
      <c r="Q170" s="30">
        <f>SUM(Q171,Q175,Q177,Q183,Q185,Q193,Q181,Q190)</f>
        <v>3278279</v>
      </c>
    </row>
    <row r="171" spans="1:17" s="5" customFormat="1" ht="21" customHeight="1">
      <c r="A171" s="15"/>
      <c r="B171" s="22" t="s">
        <v>115</v>
      </c>
      <c r="C171" s="24"/>
      <c r="D171" s="11" t="s">
        <v>16</v>
      </c>
      <c r="E171" s="21">
        <f aca="true" t="shared" si="103" ref="E171:K171">SUM(E172:E174)</f>
        <v>1020000</v>
      </c>
      <c r="F171" s="21">
        <f t="shared" si="103"/>
        <v>0</v>
      </c>
      <c r="G171" s="21">
        <f t="shared" si="103"/>
        <v>1020000</v>
      </c>
      <c r="H171" s="21">
        <f t="shared" si="103"/>
        <v>0</v>
      </c>
      <c r="I171" s="21">
        <f t="shared" si="103"/>
        <v>1020000</v>
      </c>
      <c r="J171" s="21">
        <f t="shared" si="103"/>
        <v>-405000</v>
      </c>
      <c r="K171" s="21">
        <f t="shared" si="103"/>
        <v>615000</v>
      </c>
      <c r="L171" s="21">
        <f aca="true" t="shared" si="104" ref="L171:Q171">SUM(L172:L174)</f>
        <v>0</v>
      </c>
      <c r="M171" s="21">
        <f t="shared" si="104"/>
        <v>615000</v>
      </c>
      <c r="N171" s="21">
        <f t="shared" si="104"/>
        <v>0</v>
      </c>
      <c r="O171" s="21">
        <f t="shared" si="104"/>
        <v>615000</v>
      </c>
      <c r="P171" s="21">
        <f t="shared" si="104"/>
        <v>0</v>
      </c>
      <c r="Q171" s="21">
        <f t="shared" si="104"/>
        <v>615000</v>
      </c>
    </row>
    <row r="172" spans="1:17" s="5" customFormat="1" ht="21" customHeight="1">
      <c r="A172" s="15"/>
      <c r="B172" s="22"/>
      <c r="C172" s="15">
        <v>4300</v>
      </c>
      <c r="D172" s="11" t="s">
        <v>38</v>
      </c>
      <c r="E172" s="21">
        <v>160000</v>
      </c>
      <c r="F172" s="21"/>
      <c r="G172" s="21">
        <f>SUM(E172:F172)</f>
        <v>160000</v>
      </c>
      <c r="H172" s="21"/>
      <c r="I172" s="21">
        <f>SUM(G172:H172)</f>
        <v>160000</v>
      </c>
      <c r="J172" s="21"/>
      <c r="K172" s="21">
        <f>SUM(I172:J172)</f>
        <v>160000</v>
      </c>
      <c r="L172" s="21"/>
      <c r="M172" s="21">
        <f>SUM(K172:L172)</f>
        <v>160000</v>
      </c>
      <c r="N172" s="21"/>
      <c r="O172" s="21">
        <f>SUM(M172:N172)</f>
        <v>160000</v>
      </c>
      <c r="P172" s="21"/>
      <c r="Q172" s="21">
        <f>SUM(O172:P172)</f>
        <v>160000</v>
      </c>
    </row>
    <row r="173" spans="1:17" s="5" customFormat="1" ht="67.5">
      <c r="A173" s="15"/>
      <c r="B173" s="22"/>
      <c r="C173" s="15">
        <v>6010</v>
      </c>
      <c r="D173" s="40" t="s">
        <v>116</v>
      </c>
      <c r="E173" s="21">
        <v>140000</v>
      </c>
      <c r="F173" s="21"/>
      <c r="G173" s="21">
        <f>SUM(E173:F173)</f>
        <v>140000</v>
      </c>
      <c r="H173" s="21"/>
      <c r="I173" s="21">
        <f>SUM(G173:H173)</f>
        <v>140000</v>
      </c>
      <c r="J173" s="21"/>
      <c r="K173" s="21">
        <f>SUM(I173:J173)</f>
        <v>140000</v>
      </c>
      <c r="L173" s="21"/>
      <c r="M173" s="21">
        <f>SUM(K173:L173)</f>
        <v>140000</v>
      </c>
      <c r="N173" s="21"/>
      <c r="O173" s="21">
        <f>SUM(M173:N173)</f>
        <v>140000</v>
      </c>
      <c r="P173" s="21"/>
      <c r="Q173" s="21">
        <f>SUM(O173:P173)</f>
        <v>140000</v>
      </c>
    </row>
    <row r="174" spans="1:17" s="5" customFormat="1" ht="21.75" customHeight="1">
      <c r="A174" s="15"/>
      <c r="B174" s="22"/>
      <c r="C174" s="15">
        <v>6050</v>
      </c>
      <c r="D174" s="11" t="s">
        <v>45</v>
      </c>
      <c r="E174" s="21">
        <v>720000</v>
      </c>
      <c r="F174" s="21"/>
      <c r="G174" s="21">
        <f>SUM(E174:F174)</f>
        <v>720000</v>
      </c>
      <c r="H174" s="21"/>
      <c r="I174" s="21">
        <f>SUM(G174:H174)</f>
        <v>720000</v>
      </c>
      <c r="J174" s="21">
        <v>-405000</v>
      </c>
      <c r="K174" s="21">
        <f>SUM(I174:J174)</f>
        <v>315000</v>
      </c>
      <c r="L174" s="21"/>
      <c r="M174" s="21">
        <f>SUM(K174:L174)</f>
        <v>315000</v>
      </c>
      <c r="N174" s="21"/>
      <c r="O174" s="21">
        <f>SUM(M174:N174)</f>
        <v>315000</v>
      </c>
      <c r="P174" s="21"/>
      <c r="Q174" s="21">
        <f>SUM(O174:P174)</f>
        <v>315000</v>
      </c>
    </row>
    <row r="175" spans="1:17" s="5" customFormat="1" ht="21" customHeight="1">
      <c r="A175" s="15"/>
      <c r="B175" s="22" t="s">
        <v>117</v>
      </c>
      <c r="C175" s="24"/>
      <c r="D175" s="11" t="s">
        <v>118</v>
      </c>
      <c r="E175" s="21">
        <f aca="true" t="shared" si="105" ref="E175:K175">SUM(E176:E176)</f>
        <v>787540</v>
      </c>
      <c r="F175" s="21">
        <f t="shared" si="105"/>
        <v>0</v>
      </c>
      <c r="G175" s="21">
        <f t="shared" si="105"/>
        <v>787540</v>
      </c>
      <c r="H175" s="21">
        <f t="shared" si="105"/>
        <v>0</v>
      </c>
      <c r="I175" s="21">
        <f t="shared" si="105"/>
        <v>787540</v>
      </c>
      <c r="J175" s="21">
        <f t="shared" si="105"/>
        <v>59000</v>
      </c>
      <c r="K175" s="21">
        <f t="shared" si="105"/>
        <v>846540</v>
      </c>
      <c r="L175" s="21">
        <f aca="true" t="shared" si="106" ref="L175:Q175">SUM(L176:L176)</f>
        <v>0</v>
      </c>
      <c r="M175" s="21">
        <f t="shared" si="106"/>
        <v>846540</v>
      </c>
      <c r="N175" s="21">
        <f t="shared" si="106"/>
        <v>0</v>
      </c>
      <c r="O175" s="21">
        <f t="shared" si="106"/>
        <v>846540</v>
      </c>
      <c r="P175" s="21">
        <f t="shared" si="106"/>
        <v>0</v>
      </c>
      <c r="Q175" s="21">
        <f t="shared" si="106"/>
        <v>846540</v>
      </c>
    </row>
    <row r="176" spans="1:17" s="5" customFormat="1" ht="21" customHeight="1">
      <c r="A176" s="15"/>
      <c r="B176" s="22"/>
      <c r="C176" s="24">
        <v>4300</v>
      </c>
      <c r="D176" s="52" t="s">
        <v>38</v>
      </c>
      <c r="E176" s="21">
        <v>787540</v>
      </c>
      <c r="F176" s="21"/>
      <c r="G176" s="21">
        <f>SUM(E176:F176)</f>
        <v>787540</v>
      </c>
      <c r="H176" s="21"/>
      <c r="I176" s="21">
        <f>SUM(G176:H176)</f>
        <v>787540</v>
      </c>
      <c r="J176" s="21">
        <v>59000</v>
      </c>
      <c r="K176" s="21">
        <f>SUM(I176:J176)</f>
        <v>846540</v>
      </c>
      <c r="L176" s="21"/>
      <c r="M176" s="21">
        <f>SUM(K176:L176)</f>
        <v>846540</v>
      </c>
      <c r="N176" s="21"/>
      <c r="O176" s="21">
        <f>SUM(M176:N176)</f>
        <v>846540</v>
      </c>
      <c r="P176" s="21"/>
      <c r="Q176" s="21">
        <f>SUM(O176:P176)</f>
        <v>846540</v>
      </c>
    </row>
    <row r="177" spans="1:17" s="5" customFormat="1" ht="21" customHeight="1">
      <c r="A177" s="15"/>
      <c r="B177" s="22" t="s">
        <v>119</v>
      </c>
      <c r="C177" s="24"/>
      <c r="D177" s="11" t="s">
        <v>120</v>
      </c>
      <c r="E177" s="21">
        <f aca="true" t="shared" si="107" ref="E177:K177">SUM(E178:E180)</f>
        <v>284872</v>
      </c>
      <c r="F177" s="21">
        <f t="shared" si="107"/>
        <v>0</v>
      </c>
      <c r="G177" s="21">
        <f t="shared" si="107"/>
        <v>284872</v>
      </c>
      <c r="H177" s="21">
        <f t="shared" si="107"/>
        <v>0</v>
      </c>
      <c r="I177" s="21">
        <f t="shared" si="107"/>
        <v>284872</v>
      </c>
      <c r="J177" s="21">
        <f t="shared" si="107"/>
        <v>-1100</v>
      </c>
      <c r="K177" s="21">
        <f t="shared" si="107"/>
        <v>283772</v>
      </c>
      <c r="L177" s="21">
        <f aca="true" t="shared" si="108" ref="L177:Q177">SUM(L178:L180)</f>
        <v>0</v>
      </c>
      <c r="M177" s="21">
        <f t="shared" si="108"/>
        <v>283772</v>
      </c>
      <c r="N177" s="21">
        <f t="shared" si="108"/>
        <v>0</v>
      </c>
      <c r="O177" s="21">
        <f t="shared" si="108"/>
        <v>283772</v>
      </c>
      <c r="P177" s="21">
        <f t="shared" si="108"/>
        <v>0</v>
      </c>
      <c r="Q177" s="21">
        <f t="shared" si="108"/>
        <v>283772</v>
      </c>
    </row>
    <row r="178" spans="1:17" s="5" customFormat="1" ht="21" customHeight="1">
      <c r="A178" s="15"/>
      <c r="B178" s="22"/>
      <c r="C178" s="15">
        <v>4210</v>
      </c>
      <c r="D178" s="11" t="s">
        <v>63</v>
      </c>
      <c r="E178" s="21">
        <v>69470</v>
      </c>
      <c r="F178" s="21"/>
      <c r="G178" s="21">
        <f>SUM(E178:F178)</f>
        <v>69470</v>
      </c>
      <c r="H178" s="21"/>
      <c r="I178" s="21">
        <f>SUM(G178:H178)</f>
        <v>69470</v>
      </c>
      <c r="J178" s="21">
        <v>-1100</v>
      </c>
      <c r="K178" s="21">
        <f>SUM(I178:J178)</f>
        <v>68370</v>
      </c>
      <c r="L178" s="21"/>
      <c r="M178" s="21">
        <f>SUM(K178:L178)</f>
        <v>68370</v>
      </c>
      <c r="N178" s="21"/>
      <c r="O178" s="21">
        <f>SUM(M178:N178)</f>
        <v>68370</v>
      </c>
      <c r="P178" s="21"/>
      <c r="Q178" s="21">
        <f>SUM(O178:P178)</f>
        <v>68370</v>
      </c>
    </row>
    <row r="179" spans="1:17" s="5" customFormat="1" ht="21" customHeight="1">
      <c r="A179" s="15"/>
      <c r="B179" s="22"/>
      <c r="C179" s="15">
        <v>4270</v>
      </c>
      <c r="D179" s="11" t="s">
        <v>44</v>
      </c>
      <c r="E179" s="21">
        <v>5000</v>
      </c>
      <c r="F179" s="21"/>
      <c r="G179" s="21">
        <f>SUM(E179:F179)</f>
        <v>5000</v>
      </c>
      <c r="H179" s="21"/>
      <c r="I179" s="21">
        <f>SUM(G179:H179)</f>
        <v>5000</v>
      </c>
      <c r="J179" s="21"/>
      <c r="K179" s="21">
        <f>SUM(I179:J179)</f>
        <v>5000</v>
      </c>
      <c r="L179" s="21"/>
      <c r="M179" s="21">
        <f>SUM(K179:L179)</f>
        <v>5000</v>
      </c>
      <c r="N179" s="21"/>
      <c r="O179" s="21">
        <f>SUM(M179:N179)</f>
        <v>5000</v>
      </c>
      <c r="P179" s="21"/>
      <c r="Q179" s="21">
        <f>SUM(O179:P179)</f>
        <v>5000</v>
      </c>
    </row>
    <row r="180" spans="1:17" s="5" customFormat="1" ht="21" customHeight="1">
      <c r="A180" s="15"/>
      <c r="B180" s="22"/>
      <c r="C180" s="15">
        <v>4300</v>
      </c>
      <c r="D180" s="11" t="s">
        <v>38</v>
      </c>
      <c r="E180" s="21">
        <v>210402</v>
      </c>
      <c r="F180" s="21"/>
      <c r="G180" s="21">
        <f>SUM(E180:F180)</f>
        <v>210402</v>
      </c>
      <c r="H180" s="21"/>
      <c r="I180" s="21">
        <f>SUM(G180:H180)</f>
        <v>210402</v>
      </c>
      <c r="J180" s="21"/>
      <c r="K180" s="21">
        <f>SUM(I180:J180)</f>
        <v>210402</v>
      </c>
      <c r="L180" s="21"/>
      <c r="M180" s="21">
        <f>SUM(K180:L180)</f>
        <v>210402</v>
      </c>
      <c r="N180" s="21"/>
      <c r="O180" s="21">
        <f>SUM(M180:N180)</f>
        <v>210402</v>
      </c>
      <c r="P180" s="21"/>
      <c r="Q180" s="21">
        <f>SUM(O180:P180)</f>
        <v>210402</v>
      </c>
    </row>
    <row r="181" spans="1:17" s="5" customFormat="1" ht="22.5">
      <c r="A181" s="15"/>
      <c r="B181" s="22">
        <v>90005</v>
      </c>
      <c r="C181" s="15"/>
      <c r="D181" s="11" t="s">
        <v>155</v>
      </c>
      <c r="E181" s="21"/>
      <c r="F181" s="21"/>
      <c r="G181" s="21"/>
      <c r="H181" s="21"/>
      <c r="I181" s="21">
        <f aca="true" t="shared" si="109" ref="I181:O181">SUM(I182)</f>
        <v>0</v>
      </c>
      <c r="J181" s="21">
        <f t="shared" si="109"/>
        <v>3000</v>
      </c>
      <c r="K181" s="21">
        <f t="shared" si="109"/>
        <v>3000</v>
      </c>
      <c r="L181" s="21">
        <f t="shared" si="109"/>
        <v>0</v>
      </c>
      <c r="M181" s="21">
        <f t="shared" si="109"/>
        <v>3000</v>
      </c>
      <c r="N181" s="21">
        <f t="shared" si="109"/>
        <v>0</v>
      </c>
      <c r="O181" s="21">
        <f t="shared" si="109"/>
        <v>3000</v>
      </c>
      <c r="P181" s="21">
        <f>SUM(P182)</f>
        <v>0</v>
      </c>
      <c r="Q181" s="21">
        <f>SUM(Q182)</f>
        <v>3000</v>
      </c>
    </row>
    <row r="182" spans="1:17" s="5" customFormat="1" ht="22.5">
      <c r="A182" s="15"/>
      <c r="B182" s="22"/>
      <c r="C182" s="15">
        <v>4520</v>
      </c>
      <c r="D182" s="11" t="s">
        <v>156</v>
      </c>
      <c r="E182" s="21"/>
      <c r="F182" s="21"/>
      <c r="G182" s="21"/>
      <c r="H182" s="21"/>
      <c r="I182" s="21">
        <v>0</v>
      </c>
      <c r="J182" s="21">
        <v>3000</v>
      </c>
      <c r="K182" s="21">
        <f>SUM(I182:J182)</f>
        <v>3000</v>
      </c>
      <c r="L182" s="21"/>
      <c r="M182" s="21">
        <f>SUM(K182:L182)</f>
        <v>3000</v>
      </c>
      <c r="N182" s="21"/>
      <c r="O182" s="21">
        <f>SUM(M182:N182)</f>
        <v>3000</v>
      </c>
      <c r="P182" s="21"/>
      <c r="Q182" s="21">
        <f>SUM(O182:P182)</f>
        <v>3000</v>
      </c>
    </row>
    <row r="183" spans="1:17" s="5" customFormat="1" ht="21" customHeight="1">
      <c r="A183" s="15"/>
      <c r="B183" s="22" t="s">
        <v>121</v>
      </c>
      <c r="C183" s="24"/>
      <c r="D183" s="11" t="s">
        <v>122</v>
      </c>
      <c r="E183" s="21">
        <f aca="true" t="shared" si="110" ref="E183:K183">SUM(E184)</f>
        <v>134000</v>
      </c>
      <c r="F183" s="21">
        <f t="shared" si="110"/>
        <v>0</v>
      </c>
      <c r="G183" s="21">
        <f t="shared" si="110"/>
        <v>134000</v>
      </c>
      <c r="H183" s="21">
        <f t="shared" si="110"/>
        <v>0</v>
      </c>
      <c r="I183" s="21">
        <f t="shared" si="110"/>
        <v>134000</v>
      </c>
      <c r="J183" s="21">
        <f t="shared" si="110"/>
        <v>0</v>
      </c>
      <c r="K183" s="21">
        <f t="shared" si="110"/>
        <v>134000</v>
      </c>
      <c r="L183" s="21">
        <f aca="true" t="shared" si="111" ref="L183:Q183">SUM(L184)</f>
        <v>0</v>
      </c>
      <c r="M183" s="21">
        <f t="shared" si="111"/>
        <v>134000</v>
      </c>
      <c r="N183" s="21">
        <f t="shared" si="111"/>
        <v>0</v>
      </c>
      <c r="O183" s="21">
        <f t="shared" si="111"/>
        <v>134000</v>
      </c>
      <c r="P183" s="21">
        <f t="shared" si="111"/>
        <v>0</v>
      </c>
      <c r="Q183" s="21">
        <f t="shared" si="111"/>
        <v>134000</v>
      </c>
    </row>
    <row r="184" spans="1:17" s="5" customFormat="1" ht="21" customHeight="1">
      <c r="A184" s="15"/>
      <c r="B184" s="22"/>
      <c r="C184" s="24">
        <v>4300</v>
      </c>
      <c r="D184" s="52" t="s">
        <v>38</v>
      </c>
      <c r="E184" s="21">
        <v>134000</v>
      </c>
      <c r="F184" s="21"/>
      <c r="G184" s="21">
        <f>SUM(E184:F184)</f>
        <v>134000</v>
      </c>
      <c r="H184" s="21"/>
      <c r="I184" s="21">
        <f>SUM(G184:H184)</f>
        <v>134000</v>
      </c>
      <c r="J184" s="21"/>
      <c r="K184" s="21">
        <f>SUM(I184:J184)</f>
        <v>134000</v>
      </c>
      <c r="L184" s="21"/>
      <c r="M184" s="21">
        <f>SUM(K184:L184)</f>
        <v>134000</v>
      </c>
      <c r="N184" s="21"/>
      <c r="O184" s="21">
        <f>SUM(M184:N184)</f>
        <v>134000</v>
      </c>
      <c r="P184" s="21"/>
      <c r="Q184" s="21">
        <f>SUM(O184:P184)</f>
        <v>134000</v>
      </c>
    </row>
    <row r="185" spans="1:17" s="5" customFormat="1" ht="21" customHeight="1">
      <c r="A185" s="15"/>
      <c r="B185" s="22" t="s">
        <v>123</v>
      </c>
      <c r="C185" s="24"/>
      <c r="D185" s="11" t="s">
        <v>124</v>
      </c>
      <c r="E185" s="21">
        <f aca="true" t="shared" si="112" ref="E185:K185">SUM(E186:E189)</f>
        <v>1015000</v>
      </c>
      <c r="F185" s="21">
        <f t="shared" si="112"/>
        <v>0</v>
      </c>
      <c r="G185" s="21">
        <f t="shared" si="112"/>
        <v>1015000</v>
      </c>
      <c r="H185" s="21">
        <f t="shared" si="112"/>
        <v>0</v>
      </c>
      <c r="I185" s="21">
        <f t="shared" si="112"/>
        <v>1015000</v>
      </c>
      <c r="J185" s="21">
        <f t="shared" si="112"/>
        <v>3050</v>
      </c>
      <c r="K185" s="21">
        <f t="shared" si="112"/>
        <v>1018050</v>
      </c>
      <c r="L185" s="21">
        <f aca="true" t="shared" si="113" ref="L185:Q185">SUM(L186:L189)</f>
        <v>0</v>
      </c>
      <c r="M185" s="21">
        <f t="shared" si="113"/>
        <v>1018050</v>
      </c>
      <c r="N185" s="21">
        <f t="shared" si="113"/>
        <v>0</v>
      </c>
      <c r="O185" s="21">
        <f t="shared" si="113"/>
        <v>1018050</v>
      </c>
      <c r="P185" s="21">
        <f t="shared" si="113"/>
        <v>0</v>
      </c>
      <c r="Q185" s="21">
        <f t="shared" si="113"/>
        <v>1018050</v>
      </c>
    </row>
    <row r="186" spans="1:17" s="5" customFormat="1" ht="21" customHeight="1">
      <c r="A186" s="15"/>
      <c r="B186" s="39"/>
      <c r="C186" s="15">
        <v>4260</v>
      </c>
      <c r="D186" s="11" t="s">
        <v>48</v>
      </c>
      <c r="E186" s="21">
        <v>700000</v>
      </c>
      <c r="F186" s="21"/>
      <c r="G186" s="21">
        <f>SUM(E186:F186)</f>
        <v>700000</v>
      </c>
      <c r="H186" s="21"/>
      <c r="I186" s="21">
        <f>SUM(G186:H186)</f>
        <v>700000</v>
      </c>
      <c r="J186" s="21"/>
      <c r="K186" s="21">
        <f>SUM(I186:J186)</f>
        <v>700000</v>
      </c>
      <c r="L186" s="21"/>
      <c r="M186" s="21">
        <f>SUM(K186:L186)</f>
        <v>700000</v>
      </c>
      <c r="N186" s="21"/>
      <c r="O186" s="21">
        <f>SUM(M186:N186)</f>
        <v>700000</v>
      </c>
      <c r="P186" s="21"/>
      <c r="Q186" s="21">
        <f>SUM(O186:P186)</f>
        <v>700000</v>
      </c>
    </row>
    <row r="187" spans="1:17" s="5" customFormat="1" ht="21" customHeight="1">
      <c r="A187" s="15"/>
      <c r="B187" s="39"/>
      <c r="C187" s="15">
        <v>4270</v>
      </c>
      <c r="D187" s="11" t="s">
        <v>44</v>
      </c>
      <c r="E187" s="21">
        <v>250000</v>
      </c>
      <c r="F187" s="21"/>
      <c r="G187" s="21">
        <f>SUM(E187:F187)</f>
        <v>250000</v>
      </c>
      <c r="H187" s="21"/>
      <c r="I187" s="21">
        <f>SUM(G187:H187)</f>
        <v>250000</v>
      </c>
      <c r="J187" s="21"/>
      <c r="K187" s="21">
        <f>SUM(I187:J187)</f>
        <v>250000</v>
      </c>
      <c r="L187" s="21"/>
      <c r="M187" s="21">
        <f>SUM(K187:L187)</f>
        <v>250000</v>
      </c>
      <c r="N187" s="21"/>
      <c r="O187" s="21">
        <f>SUM(M187:N187)</f>
        <v>250000</v>
      </c>
      <c r="P187" s="21"/>
      <c r="Q187" s="21">
        <f>SUM(O187:P187)</f>
        <v>250000</v>
      </c>
    </row>
    <row r="188" spans="1:17" s="5" customFormat="1" ht="21" customHeight="1">
      <c r="A188" s="15"/>
      <c r="B188" s="39"/>
      <c r="C188" s="15">
        <v>4300</v>
      </c>
      <c r="D188" s="11" t="s">
        <v>38</v>
      </c>
      <c r="E188" s="21">
        <v>50000</v>
      </c>
      <c r="F188" s="21"/>
      <c r="G188" s="21">
        <f>SUM(E188:F188)</f>
        <v>50000</v>
      </c>
      <c r="H188" s="21"/>
      <c r="I188" s="21">
        <f>SUM(G188:H188)</f>
        <v>50000</v>
      </c>
      <c r="J188" s="21">
        <v>3050</v>
      </c>
      <c r="K188" s="21">
        <f>SUM(I188:J188)</f>
        <v>53050</v>
      </c>
      <c r="L188" s="21"/>
      <c r="M188" s="21">
        <f>SUM(K188:L188)</f>
        <v>53050</v>
      </c>
      <c r="N188" s="21"/>
      <c r="O188" s="21">
        <f>SUM(M188:N188)</f>
        <v>53050</v>
      </c>
      <c r="P188" s="21"/>
      <c r="Q188" s="21">
        <f>SUM(O188:P188)</f>
        <v>53050</v>
      </c>
    </row>
    <row r="189" spans="1:17" s="5" customFormat="1" ht="22.5">
      <c r="A189" s="15"/>
      <c r="B189" s="39"/>
      <c r="C189" s="15">
        <v>6050</v>
      </c>
      <c r="D189" s="11" t="s">
        <v>45</v>
      </c>
      <c r="E189" s="21">
        <v>15000</v>
      </c>
      <c r="F189" s="21"/>
      <c r="G189" s="21">
        <f>SUM(E189:F189)</f>
        <v>15000</v>
      </c>
      <c r="H189" s="21"/>
      <c r="I189" s="21">
        <f>SUM(G189:H189)</f>
        <v>15000</v>
      </c>
      <c r="J189" s="21"/>
      <c r="K189" s="21">
        <f>SUM(I189:J189)</f>
        <v>15000</v>
      </c>
      <c r="L189" s="21"/>
      <c r="M189" s="21">
        <f>SUM(K189:L189)</f>
        <v>15000</v>
      </c>
      <c r="N189" s="21"/>
      <c r="O189" s="21">
        <f>SUM(M189:N189)</f>
        <v>15000</v>
      </c>
      <c r="P189" s="21"/>
      <c r="Q189" s="21">
        <f>SUM(O189:P189)</f>
        <v>15000</v>
      </c>
    </row>
    <row r="190" spans="1:17" s="5" customFormat="1" ht="33.75">
      <c r="A190" s="15"/>
      <c r="B190" s="39">
        <v>90019</v>
      </c>
      <c r="C190" s="15"/>
      <c r="D190" s="11" t="s">
        <v>157</v>
      </c>
      <c r="E190" s="21"/>
      <c r="F190" s="21"/>
      <c r="G190" s="21"/>
      <c r="H190" s="21"/>
      <c r="I190" s="21">
        <f aca="true" t="shared" si="114" ref="I190:O190">SUM(I191:I192)</f>
        <v>0</v>
      </c>
      <c r="J190" s="21">
        <f t="shared" si="114"/>
        <v>322117</v>
      </c>
      <c r="K190" s="21">
        <f t="shared" si="114"/>
        <v>322117</v>
      </c>
      <c r="L190" s="21">
        <f t="shared" si="114"/>
        <v>0</v>
      </c>
      <c r="M190" s="21">
        <f t="shared" si="114"/>
        <v>322117</v>
      </c>
      <c r="N190" s="21">
        <f t="shared" si="114"/>
        <v>0</v>
      </c>
      <c r="O190" s="21">
        <f t="shared" si="114"/>
        <v>322117</v>
      </c>
      <c r="P190" s="21">
        <f>SUM(P191:P192)</f>
        <v>0</v>
      </c>
      <c r="Q190" s="21">
        <f>SUM(Q191:Q192)</f>
        <v>322117</v>
      </c>
    </row>
    <row r="191" spans="1:17" s="5" customFormat="1" ht="23.25" customHeight="1">
      <c r="A191" s="15"/>
      <c r="B191" s="39"/>
      <c r="C191" s="15">
        <v>4210</v>
      </c>
      <c r="D191" s="11" t="s">
        <v>63</v>
      </c>
      <c r="E191" s="21"/>
      <c r="F191" s="21"/>
      <c r="G191" s="21"/>
      <c r="H191" s="21"/>
      <c r="I191" s="21">
        <v>0</v>
      </c>
      <c r="J191" s="21">
        <v>85517</v>
      </c>
      <c r="K191" s="21">
        <f>SUM(I191:J191)</f>
        <v>85517</v>
      </c>
      <c r="L191" s="21"/>
      <c r="M191" s="21">
        <f>SUM(K191:L191)</f>
        <v>85517</v>
      </c>
      <c r="N191" s="21"/>
      <c r="O191" s="21">
        <f>SUM(M191:N191)</f>
        <v>85517</v>
      </c>
      <c r="P191" s="21"/>
      <c r="Q191" s="21">
        <f>SUM(O191:P191)</f>
        <v>85517</v>
      </c>
    </row>
    <row r="192" spans="1:17" s="5" customFormat="1" ht="21" customHeight="1">
      <c r="A192" s="15"/>
      <c r="B192" s="39"/>
      <c r="C192" s="15">
        <v>4300</v>
      </c>
      <c r="D192" s="52" t="s">
        <v>38</v>
      </c>
      <c r="E192" s="21"/>
      <c r="F192" s="21"/>
      <c r="G192" s="21"/>
      <c r="H192" s="21"/>
      <c r="I192" s="21">
        <v>0</v>
      </c>
      <c r="J192" s="21">
        <v>236600</v>
      </c>
      <c r="K192" s="21">
        <f>SUM(I192:J192)</f>
        <v>236600</v>
      </c>
      <c r="L192" s="21"/>
      <c r="M192" s="21">
        <f>SUM(K192:L192)</f>
        <v>236600</v>
      </c>
      <c r="N192" s="21"/>
      <c r="O192" s="21">
        <f>SUM(M192:N192)</f>
        <v>236600</v>
      </c>
      <c r="P192" s="21"/>
      <c r="Q192" s="21">
        <f>SUM(O192:P192)</f>
        <v>236600</v>
      </c>
    </row>
    <row r="193" spans="1:17" s="5" customFormat="1" ht="21" customHeight="1">
      <c r="A193" s="15"/>
      <c r="B193" s="22" t="s">
        <v>125</v>
      </c>
      <c r="C193" s="24"/>
      <c r="D193" s="11" t="s">
        <v>6</v>
      </c>
      <c r="E193" s="21">
        <f aca="true" t="shared" si="115" ref="E193:K193">SUM(E194:E197)</f>
        <v>55800</v>
      </c>
      <c r="F193" s="21">
        <f t="shared" si="115"/>
        <v>0</v>
      </c>
      <c r="G193" s="21">
        <f t="shared" si="115"/>
        <v>55800</v>
      </c>
      <c r="H193" s="21">
        <f t="shared" si="115"/>
        <v>0</v>
      </c>
      <c r="I193" s="21">
        <f t="shared" si="115"/>
        <v>55800</v>
      </c>
      <c r="J193" s="21">
        <f t="shared" si="115"/>
        <v>0</v>
      </c>
      <c r="K193" s="21">
        <f t="shared" si="115"/>
        <v>55800</v>
      </c>
      <c r="L193" s="21">
        <f aca="true" t="shared" si="116" ref="L193:Q193">SUM(L194:L197)</f>
        <v>0</v>
      </c>
      <c r="M193" s="21">
        <f t="shared" si="116"/>
        <v>55800</v>
      </c>
      <c r="N193" s="21">
        <f t="shared" si="116"/>
        <v>0</v>
      </c>
      <c r="O193" s="21">
        <f t="shared" si="116"/>
        <v>55800</v>
      </c>
      <c r="P193" s="21">
        <f t="shared" si="116"/>
        <v>0</v>
      </c>
      <c r="Q193" s="21">
        <f t="shared" si="116"/>
        <v>55800</v>
      </c>
    </row>
    <row r="194" spans="1:17" s="5" customFormat="1" ht="21" customHeight="1">
      <c r="A194" s="15"/>
      <c r="B194" s="22"/>
      <c r="C194" s="24">
        <v>4210</v>
      </c>
      <c r="D194" s="11" t="s">
        <v>63</v>
      </c>
      <c r="E194" s="21">
        <v>11800</v>
      </c>
      <c r="F194" s="21"/>
      <c r="G194" s="21">
        <f>SUM(E194:F194)</f>
        <v>11800</v>
      </c>
      <c r="H194" s="21"/>
      <c r="I194" s="21">
        <f>SUM(G194:H194)</f>
        <v>11800</v>
      </c>
      <c r="J194" s="21"/>
      <c r="K194" s="21">
        <f>SUM(I194:J194)</f>
        <v>11800</v>
      </c>
      <c r="L194" s="21"/>
      <c r="M194" s="21">
        <f>SUM(K194:L194)</f>
        <v>11800</v>
      </c>
      <c r="N194" s="21"/>
      <c r="O194" s="21">
        <f>SUM(M194:N194)</f>
        <v>11800</v>
      </c>
      <c r="P194" s="21"/>
      <c r="Q194" s="21">
        <f>SUM(O194:P194)</f>
        <v>11800</v>
      </c>
    </row>
    <row r="195" spans="1:17" s="5" customFormat="1" ht="21" customHeight="1">
      <c r="A195" s="15"/>
      <c r="B195" s="39"/>
      <c r="C195" s="15">
        <v>4260</v>
      </c>
      <c r="D195" s="11" t="s">
        <v>48</v>
      </c>
      <c r="E195" s="21">
        <v>7000</v>
      </c>
      <c r="F195" s="21"/>
      <c r="G195" s="21">
        <f>SUM(E195:F195)</f>
        <v>7000</v>
      </c>
      <c r="H195" s="21"/>
      <c r="I195" s="21">
        <f>SUM(G195:H195)</f>
        <v>7000</v>
      </c>
      <c r="J195" s="21"/>
      <c r="K195" s="21">
        <f>SUM(I195:J195)</f>
        <v>7000</v>
      </c>
      <c r="L195" s="21"/>
      <c r="M195" s="21">
        <f>SUM(K195:L195)</f>
        <v>7000</v>
      </c>
      <c r="N195" s="21"/>
      <c r="O195" s="21">
        <f>SUM(M195:N195)</f>
        <v>7000</v>
      </c>
      <c r="P195" s="21"/>
      <c r="Q195" s="21">
        <f>SUM(O195:P195)</f>
        <v>7000</v>
      </c>
    </row>
    <row r="196" spans="1:17" s="5" customFormat="1" ht="21" customHeight="1">
      <c r="A196" s="15"/>
      <c r="B196" s="39"/>
      <c r="C196" s="24">
        <v>4300</v>
      </c>
      <c r="D196" s="52" t="s">
        <v>38</v>
      </c>
      <c r="E196" s="21">
        <v>35000</v>
      </c>
      <c r="F196" s="21"/>
      <c r="G196" s="21">
        <f>SUM(E196:F196)</f>
        <v>35000</v>
      </c>
      <c r="H196" s="21"/>
      <c r="I196" s="21">
        <f>SUM(G196:H196)</f>
        <v>35000</v>
      </c>
      <c r="J196" s="21"/>
      <c r="K196" s="21">
        <f>SUM(I196:J196)</f>
        <v>35000</v>
      </c>
      <c r="L196" s="21"/>
      <c r="M196" s="21">
        <f>SUM(K196:L196)</f>
        <v>35000</v>
      </c>
      <c r="N196" s="21"/>
      <c r="O196" s="21">
        <f>SUM(M196:N196)</f>
        <v>35000</v>
      </c>
      <c r="P196" s="21"/>
      <c r="Q196" s="21">
        <f>SUM(O196:P196)</f>
        <v>35000</v>
      </c>
    </row>
    <row r="197" spans="1:17" s="5" customFormat="1" ht="30" customHeight="1">
      <c r="A197" s="15"/>
      <c r="B197" s="39"/>
      <c r="C197" s="24">
        <v>4390</v>
      </c>
      <c r="D197" s="11" t="s">
        <v>87</v>
      </c>
      <c r="E197" s="21">
        <v>2000</v>
      </c>
      <c r="F197" s="21"/>
      <c r="G197" s="21">
        <f>SUM(E197:F197)</f>
        <v>2000</v>
      </c>
      <c r="H197" s="21"/>
      <c r="I197" s="21">
        <f>SUM(G197:H197)</f>
        <v>2000</v>
      </c>
      <c r="J197" s="21"/>
      <c r="K197" s="21">
        <f>SUM(I197:J197)</f>
        <v>2000</v>
      </c>
      <c r="L197" s="21"/>
      <c r="M197" s="21">
        <f>SUM(K197:L197)</f>
        <v>2000</v>
      </c>
      <c r="N197" s="21"/>
      <c r="O197" s="21">
        <f>SUM(M197:N197)</f>
        <v>2000</v>
      </c>
      <c r="P197" s="21"/>
      <c r="Q197" s="21">
        <f>SUM(O197:P197)</f>
        <v>2000</v>
      </c>
    </row>
    <row r="198" spans="1:17" s="1" customFormat="1" ht="25.5" customHeight="1">
      <c r="A198" s="7" t="s">
        <v>17</v>
      </c>
      <c r="B198" s="8"/>
      <c r="C198" s="9"/>
      <c r="D198" s="10" t="s">
        <v>126</v>
      </c>
      <c r="E198" s="30">
        <f aca="true" t="shared" si="117" ref="E198:K198">SUM(E199,E206,E208,E210,E212)</f>
        <v>2741455</v>
      </c>
      <c r="F198" s="30">
        <f t="shared" si="117"/>
        <v>0</v>
      </c>
      <c r="G198" s="30">
        <f t="shared" si="117"/>
        <v>2741455</v>
      </c>
      <c r="H198" s="30">
        <f t="shared" si="117"/>
        <v>0</v>
      </c>
      <c r="I198" s="30">
        <f t="shared" si="117"/>
        <v>2741455</v>
      </c>
      <c r="J198" s="30">
        <f t="shared" si="117"/>
        <v>8700</v>
      </c>
      <c r="K198" s="30">
        <f t="shared" si="117"/>
        <v>2750155</v>
      </c>
      <c r="L198" s="30">
        <f aca="true" t="shared" si="118" ref="L198:Q198">SUM(L199,L206,L208,L210,L212)</f>
        <v>0</v>
      </c>
      <c r="M198" s="30">
        <f t="shared" si="118"/>
        <v>2750155</v>
      </c>
      <c r="N198" s="30">
        <f t="shared" si="118"/>
        <v>0</v>
      </c>
      <c r="O198" s="30">
        <f t="shared" si="118"/>
        <v>2750155</v>
      </c>
      <c r="P198" s="30">
        <f t="shared" si="118"/>
        <v>0</v>
      </c>
      <c r="Q198" s="30">
        <f t="shared" si="118"/>
        <v>2750155</v>
      </c>
    </row>
    <row r="199" spans="1:17" s="5" customFormat="1" ht="21.75" customHeight="1">
      <c r="A199" s="15"/>
      <c r="B199" s="22" t="s">
        <v>127</v>
      </c>
      <c r="C199" s="24"/>
      <c r="D199" s="11" t="s">
        <v>128</v>
      </c>
      <c r="E199" s="21">
        <f aca="true" t="shared" si="119" ref="E199:K199">SUM(E200:E205)</f>
        <v>883523</v>
      </c>
      <c r="F199" s="21">
        <f t="shared" si="119"/>
        <v>0</v>
      </c>
      <c r="G199" s="21">
        <f t="shared" si="119"/>
        <v>883523</v>
      </c>
      <c r="H199" s="21">
        <f t="shared" si="119"/>
        <v>0</v>
      </c>
      <c r="I199" s="21">
        <f t="shared" si="119"/>
        <v>883523</v>
      </c>
      <c r="J199" s="21">
        <f t="shared" si="119"/>
        <v>3700</v>
      </c>
      <c r="K199" s="21">
        <f t="shared" si="119"/>
        <v>887223</v>
      </c>
      <c r="L199" s="21">
        <f aca="true" t="shared" si="120" ref="L199:Q199">SUM(L200:L205)</f>
        <v>0</v>
      </c>
      <c r="M199" s="21">
        <f t="shared" si="120"/>
        <v>887223</v>
      </c>
      <c r="N199" s="21">
        <f t="shared" si="120"/>
        <v>0</v>
      </c>
      <c r="O199" s="21">
        <f t="shared" si="120"/>
        <v>887223</v>
      </c>
      <c r="P199" s="21">
        <f t="shared" si="120"/>
        <v>0</v>
      </c>
      <c r="Q199" s="21">
        <f t="shared" si="120"/>
        <v>887223</v>
      </c>
    </row>
    <row r="200" spans="1:17" s="5" customFormat="1" ht="27" customHeight="1">
      <c r="A200" s="15"/>
      <c r="B200" s="22"/>
      <c r="C200" s="24">
        <v>2480</v>
      </c>
      <c r="D200" s="11" t="s">
        <v>129</v>
      </c>
      <c r="E200" s="21">
        <v>753300</v>
      </c>
      <c r="F200" s="21"/>
      <c r="G200" s="21">
        <f aca="true" t="shared" si="121" ref="G200:G205">SUM(E200:F200)</f>
        <v>753300</v>
      </c>
      <c r="H200" s="21"/>
      <c r="I200" s="21">
        <f aca="true" t="shared" si="122" ref="I200:I205">SUM(G200:H200)</f>
        <v>753300</v>
      </c>
      <c r="J200" s="21">
        <v>4500</v>
      </c>
      <c r="K200" s="21">
        <f aca="true" t="shared" si="123" ref="K200:K205">SUM(I200:J200)</f>
        <v>757800</v>
      </c>
      <c r="L200" s="21"/>
      <c r="M200" s="21">
        <f aca="true" t="shared" si="124" ref="M200:M205">SUM(K200:L200)</f>
        <v>757800</v>
      </c>
      <c r="N200" s="21"/>
      <c r="O200" s="21">
        <f aca="true" t="shared" si="125" ref="O200:O205">SUM(M200:N200)</f>
        <v>757800</v>
      </c>
      <c r="P200" s="21"/>
      <c r="Q200" s="21">
        <f aca="true" t="shared" si="126" ref="Q200:Q205">SUM(O200:P200)</f>
        <v>757800</v>
      </c>
    </row>
    <row r="201" spans="1:17" s="5" customFormat="1" ht="21" customHeight="1">
      <c r="A201" s="15"/>
      <c r="B201" s="22"/>
      <c r="C201" s="15">
        <v>4210</v>
      </c>
      <c r="D201" s="11" t="s">
        <v>63</v>
      </c>
      <c r="E201" s="21">
        <v>32487</v>
      </c>
      <c r="F201" s="21"/>
      <c r="G201" s="21">
        <f t="shared" si="121"/>
        <v>32487</v>
      </c>
      <c r="H201" s="21"/>
      <c r="I201" s="21">
        <f t="shared" si="122"/>
        <v>32487</v>
      </c>
      <c r="J201" s="21"/>
      <c r="K201" s="21">
        <f t="shared" si="123"/>
        <v>32487</v>
      </c>
      <c r="L201" s="21"/>
      <c r="M201" s="21">
        <f t="shared" si="124"/>
        <v>32487</v>
      </c>
      <c r="N201" s="21"/>
      <c r="O201" s="21">
        <f t="shared" si="125"/>
        <v>32487</v>
      </c>
      <c r="P201" s="21"/>
      <c r="Q201" s="21">
        <f t="shared" si="126"/>
        <v>32487</v>
      </c>
    </row>
    <row r="202" spans="1:17" s="5" customFormat="1" ht="21" customHeight="1">
      <c r="A202" s="15"/>
      <c r="B202" s="22"/>
      <c r="C202" s="15">
        <v>4260</v>
      </c>
      <c r="D202" s="11" t="s">
        <v>48</v>
      </c>
      <c r="E202" s="21">
        <v>15466</v>
      </c>
      <c r="F202" s="21"/>
      <c r="G202" s="21">
        <f t="shared" si="121"/>
        <v>15466</v>
      </c>
      <c r="H202" s="21"/>
      <c r="I202" s="21">
        <f t="shared" si="122"/>
        <v>15466</v>
      </c>
      <c r="J202" s="21">
        <v>-800</v>
      </c>
      <c r="K202" s="21">
        <f t="shared" si="123"/>
        <v>14666</v>
      </c>
      <c r="L202" s="21"/>
      <c r="M202" s="21">
        <f t="shared" si="124"/>
        <v>14666</v>
      </c>
      <c r="N202" s="21"/>
      <c r="O202" s="21">
        <f t="shared" si="125"/>
        <v>14666</v>
      </c>
      <c r="P202" s="21"/>
      <c r="Q202" s="21">
        <f t="shared" si="126"/>
        <v>14666</v>
      </c>
    </row>
    <row r="203" spans="1:17" s="5" customFormat="1" ht="21" customHeight="1">
      <c r="A203" s="15"/>
      <c r="B203" s="22"/>
      <c r="C203" s="15">
        <v>4270</v>
      </c>
      <c r="D203" s="11" t="s">
        <v>44</v>
      </c>
      <c r="E203" s="21">
        <v>80350</v>
      </c>
      <c r="F203" s="21"/>
      <c r="G203" s="21">
        <f t="shared" si="121"/>
        <v>80350</v>
      </c>
      <c r="H203" s="21"/>
      <c r="I203" s="21">
        <f t="shared" si="122"/>
        <v>80350</v>
      </c>
      <c r="J203" s="21"/>
      <c r="K203" s="21">
        <f t="shared" si="123"/>
        <v>80350</v>
      </c>
      <c r="L203" s="21"/>
      <c r="M203" s="21">
        <f t="shared" si="124"/>
        <v>80350</v>
      </c>
      <c r="N203" s="21"/>
      <c r="O203" s="21">
        <f t="shared" si="125"/>
        <v>80350</v>
      </c>
      <c r="P203" s="21"/>
      <c r="Q203" s="21">
        <f t="shared" si="126"/>
        <v>80350</v>
      </c>
    </row>
    <row r="204" spans="1:17" s="5" customFormat="1" ht="21" customHeight="1">
      <c r="A204" s="15"/>
      <c r="B204" s="22"/>
      <c r="C204" s="24">
        <v>4300</v>
      </c>
      <c r="D204" s="52" t="s">
        <v>38</v>
      </c>
      <c r="E204" s="21">
        <v>230</v>
      </c>
      <c r="F204" s="21"/>
      <c r="G204" s="21">
        <f t="shared" si="121"/>
        <v>230</v>
      </c>
      <c r="H204" s="21"/>
      <c r="I204" s="21">
        <f t="shared" si="122"/>
        <v>230</v>
      </c>
      <c r="J204" s="21"/>
      <c r="K204" s="21">
        <f t="shared" si="123"/>
        <v>230</v>
      </c>
      <c r="L204" s="21"/>
      <c r="M204" s="21">
        <f t="shared" si="124"/>
        <v>230</v>
      </c>
      <c r="N204" s="21"/>
      <c r="O204" s="21">
        <f t="shared" si="125"/>
        <v>230</v>
      </c>
      <c r="P204" s="21"/>
      <c r="Q204" s="21">
        <f t="shared" si="126"/>
        <v>230</v>
      </c>
    </row>
    <row r="205" spans="1:17" s="5" customFormat="1" ht="21" customHeight="1">
      <c r="A205" s="15"/>
      <c r="B205" s="22"/>
      <c r="C205" s="24">
        <v>4430</v>
      </c>
      <c r="D205" s="52" t="s">
        <v>50</v>
      </c>
      <c r="E205" s="21">
        <v>1690</v>
      </c>
      <c r="F205" s="21"/>
      <c r="G205" s="21">
        <f t="shared" si="121"/>
        <v>1690</v>
      </c>
      <c r="H205" s="21"/>
      <c r="I205" s="21">
        <f t="shared" si="122"/>
        <v>1690</v>
      </c>
      <c r="J205" s="21"/>
      <c r="K205" s="21">
        <f t="shared" si="123"/>
        <v>1690</v>
      </c>
      <c r="L205" s="21"/>
      <c r="M205" s="21">
        <f t="shared" si="124"/>
        <v>1690</v>
      </c>
      <c r="N205" s="21"/>
      <c r="O205" s="21">
        <f t="shared" si="125"/>
        <v>1690</v>
      </c>
      <c r="P205" s="21"/>
      <c r="Q205" s="21">
        <f t="shared" si="126"/>
        <v>1690</v>
      </c>
    </row>
    <row r="206" spans="1:17" s="5" customFormat="1" ht="21" customHeight="1">
      <c r="A206" s="15"/>
      <c r="B206" s="22" t="s">
        <v>18</v>
      </c>
      <c r="C206" s="24"/>
      <c r="D206" s="11" t="s">
        <v>19</v>
      </c>
      <c r="E206" s="21">
        <f aca="true" t="shared" si="127" ref="E206:K206">E207</f>
        <v>1180352</v>
      </c>
      <c r="F206" s="21">
        <f t="shared" si="127"/>
        <v>0</v>
      </c>
      <c r="G206" s="21">
        <f t="shared" si="127"/>
        <v>1180352</v>
      </c>
      <c r="H206" s="21">
        <f t="shared" si="127"/>
        <v>0</v>
      </c>
      <c r="I206" s="21">
        <f t="shared" si="127"/>
        <v>1180352</v>
      </c>
      <c r="J206" s="21">
        <f t="shared" si="127"/>
        <v>1000</v>
      </c>
      <c r="K206" s="21">
        <f t="shared" si="127"/>
        <v>1181352</v>
      </c>
      <c r="L206" s="21">
        <f aca="true" t="shared" si="128" ref="L206:Q206">L207</f>
        <v>0</v>
      </c>
      <c r="M206" s="21">
        <f t="shared" si="128"/>
        <v>1181352</v>
      </c>
      <c r="N206" s="21">
        <f t="shared" si="128"/>
        <v>0</v>
      </c>
      <c r="O206" s="21">
        <f t="shared" si="128"/>
        <v>1181352</v>
      </c>
      <c r="P206" s="21">
        <f t="shared" si="128"/>
        <v>0</v>
      </c>
      <c r="Q206" s="21">
        <f t="shared" si="128"/>
        <v>1181352</v>
      </c>
    </row>
    <row r="207" spans="1:17" s="5" customFormat="1" ht="22.5">
      <c r="A207" s="15"/>
      <c r="B207" s="22"/>
      <c r="C207" s="24">
        <v>2480</v>
      </c>
      <c r="D207" s="11" t="s">
        <v>129</v>
      </c>
      <c r="E207" s="21">
        <v>1180352</v>
      </c>
      <c r="F207" s="21"/>
      <c r="G207" s="21">
        <f>SUM(E207:F207)</f>
        <v>1180352</v>
      </c>
      <c r="H207" s="21"/>
      <c r="I207" s="21">
        <f>SUM(G207:H207)</f>
        <v>1180352</v>
      </c>
      <c r="J207" s="21">
        <v>1000</v>
      </c>
      <c r="K207" s="21">
        <f>SUM(I207:J207)</f>
        <v>1181352</v>
      </c>
      <c r="L207" s="21"/>
      <c r="M207" s="21">
        <f>SUM(K207:L207)</f>
        <v>1181352</v>
      </c>
      <c r="N207" s="21"/>
      <c r="O207" s="21">
        <f>SUM(M207:N207)</f>
        <v>1181352</v>
      </c>
      <c r="P207" s="21"/>
      <c r="Q207" s="21">
        <f>SUM(O207:P207)</f>
        <v>1181352</v>
      </c>
    </row>
    <row r="208" spans="1:17" s="5" customFormat="1" ht="21" customHeight="1">
      <c r="A208" s="15"/>
      <c r="B208" s="22" t="s">
        <v>130</v>
      </c>
      <c r="C208" s="24"/>
      <c r="D208" s="11" t="s">
        <v>131</v>
      </c>
      <c r="E208" s="21">
        <f aca="true" t="shared" si="129" ref="E208:K208">E209</f>
        <v>650000</v>
      </c>
      <c r="F208" s="21">
        <f t="shared" si="129"/>
        <v>0</v>
      </c>
      <c r="G208" s="21">
        <f t="shared" si="129"/>
        <v>650000</v>
      </c>
      <c r="H208" s="21">
        <f t="shared" si="129"/>
        <v>0</v>
      </c>
      <c r="I208" s="21">
        <f t="shared" si="129"/>
        <v>650000</v>
      </c>
      <c r="J208" s="21">
        <f t="shared" si="129"/>
        <v>4000</v>
      </c>
      <c r="K208" s="21">
        <f t="shared" si="129"/>
        <v>654000</v>
      </c>
      <c r="L208" s="21">
        <f aca="true" t="shared" si="130" ref="L208:Q208">L209</f>
        <v>0</v>
      </c>
      <c r="M208" s="21">
        <f t="shared" si="130"/>
        <v>654000</v>
      </c>
      <c r="N208" s="21">
        <f t="shared" si="130"/>
        <v>0</v>
      </c>
      <c r="O208" s="21">
        <f t="shared" si="130"/>
        <v>654000</v>
      </c>
      <c r="P208" s="21">
        <f t="shared" si="130"/>
        <v>0</v>
      </c>
      <c r="Q208" s="21">
        <f t="shared" si="130"/>
        <v>654000</v>
      </c>
    </row>
    <row r="209" spans="1:17" s="5" customFormat="1" ht="22.5">
      <c r="A209" s="15"/>
      <c r="B209" s="22"/>
      <c r="C209" s="24">
        <v>2480</v>
      </c>
      <c r="D209" s="11" t="s">
        <v>129</v>
      </c>
      <c r="E209" s="21">
        <v>650000</v>
      </c>
      <c r="F209" s="21"/>
      <c r="G209" s="21">
        <f>SUM(E209:F209)</f>
        <v>650000</v>
      </c>
      <c r="H209" s="21"/>
      <c r="I209" s="21">
        <f>SUM(G209:H209)</f>
        <v>650000</v>
      </c>
      <c r="J209" s="21">
        <v>4000</v>
      </c>
      <c r="K209" s="21">
        <f>SUM(I209:J209)</f>
        <v>654000</v>
      </c>
      <c r="L209" s="21"/>
      <c r="M209" s="21">
        <f>SUM(K209:L209)</f>
        <v>654000</v>
      </c>
      <c r="N209" s="21"/>
      <c r="O209" s="21">
        <f>SUM(M209:N209)</f>
        <v>654000</v>
      </c>
      <c r="P209" s="21"/>
      <c r="Q209" s="21">
        <f>SUM(O209:P209)</f>
        <v>654000</v>
      </c>
    </row>
    <row r="210" spans="1:17" s="5" customFormat="1" ht="21" customHeight="1">
      <c r="A210" s="15"/>
      <c r="B210" s="22">
        <v>92120</v>
      </c>
      <c r="C210" s="24"/>
      <c r="D210" s="11" t="s">
        <v>132</v>
      </c>
      <c r="E210" s="21">
        <f aca="true" t="shared" si="131" ref="E210:K210">SUM(E211)</f>
        <v>7500</v>
      </c>
      <c r="F210" s="21">
        <f t="shared" si="131"/>
        <v>0</v>
      </c>
      <c r="G210" s="21">
        <f t="shared" si="131"/>
        <v>7500</v>
      </c>
      <c r="H210" s="21">
        <f t="shared" si="131"/>
        <v>0</v>
      </c>
      <c r="I210" s="21">
        <f t="shared" si="131"/>
        <v>7500</v>
      </c>
      <c r="J210" s="21">
        <f t="shared" si="131"/>
        <v>0</v>
      </c>
      <c r="K210" s="21">
        <f t="shared" si="131"/>
        <v>7500</v>
      </c>
      <c r="L210" s="21">
        <f aca="true" t="shared" si="132" ref="L210:Q210">SUM(L211)</f>
        <v>0</v>
      </c>
      <c r="M210" s="21">
        <f t="shared" si="132"/>
        <v>7500</v>
      </c>
      <c r="N210" s="21">
        <f t="shared" si="132"/>
        <v>0</v>
      </c>
      <c r="O210" s="21">
        <f t="shared" si="132"/>
        <v>7500</v>
      </c>
      <c r="P210" s="21">
        <f t="shared" si="132"/>
        <v>0</v>
      </c>
      <c r="Q210" s="21">
        <f t="shared" si="132"/>
        <v>7500</v>
      </c>
    </row>
    <row r="211" spans="1:17" s="5" customFormat="1" ht="67.5">
      <c r="A211" s="15"/>
      <c r="B211" s="22"/>
      <c r="C211" s="24">
        <v>2720</v>
      </c>
      <c r="D211" s="11" t="s">
        <v>133</v>
      </c>
      <c r="E211" s="21">
        <v>7500</v>
      </c>
      <c r="F211" s="21"/>
      <c r="G211" s="21">
        <f>SUM(E211:F211)</f>
        <v>7500</v>
      </c>
      <c r="H211" s="21"/>
      <c r="I211" s="21">
        <f>SUM(G211:H211)</f>
        <v>7500</v>
      </c>
      <c r="J211" s="21"/>
      <c r="K211" s="21">
        <f>SUM(I211:J211)</f>
        <v>7500</v>
      </c>
      <c r="L211" s="21"/>
      <c r="M211" s="21">
        <f>SUM(K211:L211)</f>
        <v>7500</v>
      </c>
      <c r="N211" s="21"/>
      <c r="O211" s="21">
        <f>SUM(M211:N211)</f>
        <v>7500</v>
      </c>
      <c r="P211" s="21"/>
      <c r="Q211" s="21">
        <f>SUM(O211:P211)</f>
        <v>7500</v>
      </c>
    </row>
    <row r="212" spans="1:17" s="5" customFormat="1" ht="21" customHeight="1">
      <c r="A212" s="15"/>
      <c r="B212" s="22">
        <v>92195</v>
      </c>
      <c r="C212" s="24"/>
      <c r="D212" s="11" t="s">
        <v>6</v>
      </c>
      <c r="E212" s="21">
        <f aca="true" t="shared" si="133" ref="E212:K212">SUM(E213:E214)</f>
        <v>20080</v>
      </c>
      <c r="F212" s="21">
        <f t="shared" si="133"/>
        <v>0</v>
      </c>
      <c r="G212" s="21">
        <f t="shared" si="133"/>
        <v>20080</v>
      </c>
      <c r="H212" s="21">
        <f t="shared" si="133"/>
        <v>0</v>
      </c>
      <c r="I212" s="21">
        <f t="shared" si="133"/>
        <v>20080</v>
      </c>
      <c r="J212" s="21">
        <f t="shared" si="133"/>
        <v>0</v>
      </c>
      <c r="K212" s="21">
        <f t="shared" si="133"/>
        <v>20080</v>
      </c>
      <c r="L212" s="21">
        <f aca="true" t="shared" si="134" ref="L212:Q212">SUM(L213:L214)</f>
        <v>0</v>
      </c>
      <c r="M212" s="21">
        <f t="shared" si="134"/>
        <v>20080</v>
      </c>
      <c r="N212" s="21">
        <f t="shared" si="134"/>
        <v>0</v>
      </c>
      <c r="O212" s="21">
        <f t="shared" si="134"/>
        <v>20080</v>
      </c>
      <c r="P212" s="21">
        <f t="shared" si="134"/>
        <v>0</v>
      </c>
      <c r="Q212" s="21">
        <f t="shared" si="134"/>
        <v>20080</v>
      </c>
    </row>
    <row r="213" spans="1:17" s="5" customFormat="1" ht="21" customHeight="1">
      <c r="A213" s="15"/>
      <c r="B213" s="22"/>
      <c r="C213" s="24">
        <v>4210</v>
      </c>
      <c r="D213" s="11" t="s">
        <v>63</v>
      </c>
      <c r="E213" s="21">
        <v>80</v>
      </c>
      <c r="F213" s="21"/>
      <c r="G213" s="21">
        <f>SUM(E213:F213)</f>
        <v>80</v>
      </c>
      <c r="H213" s="21"/>
      <c r="I213" s="21">
        <f>SUM(G213:H213)</f>
        <v>80</v>
      </c>
      <c r="J213" s="21"/>
      <c r="K213" s="21">
        <f>SUM(I213:J213)</f>
        <v>80</v>
      </c>
      <c r="L213" s="21"/>
      <c r="M213" s="21">
        <f>SUM(K213:L213)</f>
        <v>80</v>
      </c>
      <c r="N213" s="21"/>
      <c r="O213" s="21">
        <f>SUM(M213:N213)</f>
        <v>80</v>
      </c>
      <c r="P213" s="21"/>
      <c r="Q213" s="21">
        <f>SUM(O213:P213)</f>
        <v>80</v>
      </c>
    </row>
    <row r="214" spans="1:17" s="5" customFormat="1" ht="21" customHeight="1">
      <c r="A214" s="15"/>
      <c r="B214" s="22"/>
      <c r="C214" s="24">
        <v>4300</v>
      </c>
      <c r="D214" s="52" t="s">
        <v>38</v>
      </c>
      <c r="E214" s="21">
        <v>20000</v>
      </c>
      <c r="F214" s="21"/>
      <c r="G214" s="21">
        <f>SUM(E214:F214)</f>
        <v>20000</v>
      </c>
      <c r="H214" s="21"/>
      <c r="I214" s="21">
        <f>SUM(G214:H214)</f>
        <v>20000</v>
      </c>
      <c r="J214" s="21"/>
      <c r="K214" s="21">
        <f>SUM(I214:J214)</f>
        <v>20000</v>
      </c>
      <c r="L214" s="21"/>
      <c r="M214" s="21">
        <f>SUM(K214:L214)</f>
        <v>20000</v>
      </c>
      <c r="N214" s="21"/>
      <c r="O214" s="21">
        <f>SUM(M214:N214)</f>
        <v>20000</v>
      </c>
      <c r="P214" s="21"/>
      <c r="Q214" s="21">
        <f>SUM(O214:P214)</f>
        <v>20000</v>
      </c>
    </row>
    <row r="215" spans="1:17" s="1" customFormat="1" ht="21" customHeight="1">
      <c r="A215" s="7" t="s">
        <v>134</v>
      </c>
      <c r="B215" s="8"/>
      <c r="C215" s="9"/>
      <c r="D215" s="10" t="s">
        <v>135</v>
      </c>
      <c r="E215" s="30">
        <f aca="true" t="shared" si="135" ref="E215:K215">SUM(E222,E218,E216,E232)</f>
        <v>1877888</v>
      </c>
      <c r="F215" s="30">
        <f t="shared" si="135"/>
        <v>0</v>
      </c>
      <c r="G215" s="30">
        <f t="shared" si="135"/>
        <v>1877888</v>
      </c>
      <c r="H215" s="30">
        <f t="shared" si="135"/>
        <v>0</v>
      </c>
      <c r="I215" s="30">
        <f t="shared" si="135"/>
        <v>1877888</v>
      </c>
      <c r="J215" s="30">
        <f t="shared" si="135"/>
        <v>422200</v>
      </c>
      <c r="K215" s="30">
        <f t="shared" si="135"/>
        <v>2300088</v>
      </c>
      <c r="L215" s="30">
        <f aca="true" t="shared" si="136" ref="L215:Q215">SUM(L222,L218,L216,L232)</f>
        <v>0</v>
      </c>
      <c r="M215" s="30">
        <f t="shared" si="136"/>
        <v>2300088</v>
      </c>
      <c r="N215" s="30">
        <f t="shared" si="136"/>
        <v>0</v>
      </c>
      <c r="O215" s="30">
        <f t="shared" si="136"/>
        <v>2300088</v>
      </c>
      <c r="P215" s="30">
        <f t="shared" si="136"/>
        <v>26025</v>
      </c>
      <c r="Q215" s="30">
        <f t="shared" si="136"/>
        <v>2326113</v>
      </c>
    </row>
    <row r="216" spans="1:17" s="5" customFormat="1" ht="21" customHeight="1">
      <c r="A216" s="15"/>
      <c r="B216" s="39">
        <v>92601</v>
      </c>
      <c r="C216" s="24"/>
      <c r="D216" s="11" t="s">
        <v>136</v>
      </c>
      <c r="E216" s="21">
        <f aca="true" t="shared" si="137" ref="E216:K216">SUM(E217)</f>
        <v>1456380</v>
      </c>
      <c r="F216" s="21">
        <f t="shared" si="137"/>
        <v>0</v>
      </c>
      <c r="G216" s="21">
        <f t="shared" si="137"/>
        <v>1456380</v>
      </c>
      <c r="H216" s="21">
        <f t="shared" si="137"/>
        <v>0</v>
      </c>
      <c r="I216" s="21">
        <f t="shared" si="137"/>
        <v>1456380</v>
      </c>
      <c r="J216" s="21">
        <f t="shared" si="137"/>
        <v>0</v>
      </c>
      <c r="K216" s="21">
        <f t="shared" si="137"/>
        <v>1456380</v>
      </c>
      <c r="L216" s="21">
        <f aca="true" t="shared" si="138" ref="L216:Q216">SUM(L217)</f>
        <v>0</v>
      </c>
      <c r="M216" s="21">
        <f t="shared" si="138"/>
        <v>1456380</v>
      </c>
      <c r="N216" s="21">
        <f t="shared" si="138"/>
        <v>0</v>
      </c>
      <c r="O216" s="21">
        <f t="shared" si="138"/>
        <v>1456380</v>
      </c>
      <c r="P216" s="21">
        <f t="shared" si="138"/>
        <v>0</v>
      </c>
      <c r="Q216" s="21">
        <f t="shared" si="138"/>
        <v>1456380</v>
      </c>
    </row>
    <row r="217" spans="1:17" s="5" customFormat="1" ht="21" customHeight="1">
      <c r="A217" s="15"/>
      <c r="B217" s="39"/>
      <c r="C217" s="24">
        <v>6050</v>
      </c>
      <c r="D217" s="11" t="s">
        <v>44</v>
      </c>
      <c r="E217" s="21">
        <v>1456380</v>
      </c>
      <c r="F217" s="21"/>
      <c r="G217" s="21">
        <f>SUM(E217:F217)</f>
        <v>1456380</v>
      </c>
      <c r="H217" s="21"/>
      <c r="I217" s="21">
        <f>SUM(G217:H217)</f>
        <v>1456380</v>
      </c>
      <c r="J217" s="21"/>
      <c r="K217" s="21">
        <f>SUM(I217:J217)</f>
        <v>1456380</v>
      </c>
      <c r="L217" s="21"/>
      <c r="M217" s="21">
        <f>SUM(K217:L217)</f>
        <v>1456380</v>
      </c>
      <c r="N217" s="21"/>
      <c r="O217" s="21">
        <f>SUM(M217:N217)</f>
        <v>1456380</v>
      </c>
      <c r="P217" s="21"/>
      <c r="Q217" s="21">
        <f>SUM(O217:P217)</f>
        <v>1456380</v>
      </c>
    </row>
    <row r="218" spans="1:17" s="5" customFormat="1" ht="21.75" customHeight="1">
      <c r="A218" s="15"/>
      <c r="B218" s="39">
        <v>92604</v>
      </c>
      <c r="C218" s="24"/>
      <c r="D218" s="11" t="s">
        <v>137</v>
      </c>
      <c r="E218" s="21">
        <f aca="true" t="shared" si="139" ref="E218:K218">SUM(E219:E221)</f>
        <v>280000</v>
      </c>
      <c r="F218" s="21">
        <f t="shared" si="139"/>
        <v>0</v>
      </c>
      <c r="G218" s="21">
        <f t="shared" si="139"/>
        <v>280000</v>
      </c>
      <c r="H218" s="21">
        <f t="shared" si="139"/>
        <v>0</v>
      </c>
      <c r="I218" s="21">
        <f t="shared" si="139"/>
        <v>280000</v>
      </c>
      <c r="J218" s="21">
        <f t="shared" si="139"/>
        <v>0</v>
      </c>
      <c r="K218" s="21">
        <f t="shared" si="139"/>
        <v>280000</v>
      </c>
      <c r="L218" s="21">
        <f aca="true" t="shared" si="140" ref="L218:Q218">SUM(L219:L221)</f>
        <v>0</v>
      </c>
      <c r="M218" s="21">
        <f t="shared" si="140"/>
        <v>280000</v>
      </c>
      <c r="N218" s="21">
        <f t="shared" si="140"/>
        <v>0</v>
      </c>
      <c r="O218" s="21">
        <f t="shared" si="140"/>
        <v>280000</v>
      </c>
      <c r="P218" s="21">
        <f t="shared" si="140"/>
        <v>0</v>
      </c>
      <c r="Q218" s="21">
        <f t="shared" si="140"/>
        <v>280000</v>
      </c>
    </row>
    <row r="219" spans="1:17" s="5" customFormat="1" ht="21" customHeight="1">
      <c r="A219" s="15"/>
      <c r="B219" s="39"/>
      <c r="C219" s="24">
        <v>4270</v>
      </c>
      <c r="D219" s="11" t="s">
        <v>44</v>
      </c>
      <c r="E219" s="21">
        <v>10000</v>
      </c>
      <c r="F219" s="21"/>
      <c r="G219" s="21">
        <f>SUM(E219:F219)</f>
        <v>10000</v>
      </c>
      <c r="H219" s="21"/>
      <c r="I219" s="21">
        <f>SUM(G219:H219)</f>
        <v>10000</v>
      </c>
      <c r="J219" s="21"/>
      <c r="K219" s="21">
        <f>SUM(I219:J219)</f>
        <v>10000</v>
      </c>
      <c r="L219" s="21"/>
      <c r="M219" s="21">
        <f>SUM(K219:L219)</f>
        <v>10000</v>
      </c>
      <c r="N219" s="21"/>
      <c r="O219" s="21">
        <f>SUM(M219:N219)</f>
        <v>10000</v>
      </c>
      <c r="P219" s="21"/>
      <c r="Q219" s="21">
        <f>SUM(O219:P219)</f>
        <v>10000</v>
      </c>
    </row>
    <row r="220" spans="1:17" s="5" customFormat="1" ht="21" customHeight="1">
      <c r="A220" s="15"/>
      <c r="B220" s="39"/>
      <c r="C220" s="24">
        <v>4300</v>
      </c>
      <c r="D220" s="52" t="s">
        <v>38</v>
      </c>
      <c r="E220" s="21">
        <v>120000</v>
      </c>
      <c r="F220" s="21"/>
      <c r="G220" s="21">
        <f>SUM(E220:F220)</f>
        <v>120000</v>
      </c>
      <c r="H220" s="21"/>
      <c r="I220" s="21">
        <f>SUM(G220:H220)</f>
        <v>120000</v>
      </c>
      <c r="J220" s="21"/>
      <c r="K220" s="21">
        <f>SUM(I220:J220)</f>
        <v>120000</v>
      </c>
      <c r="L220" s="21"/>
      <c r="M220" s="21">
        <f>SUM(K220:L220)</f>
        <v>120000</v>
      </c>
      <c r="N220" s="21"/>
      <c r="O220" s="21">
        <f>SUM(M220:N220)</f>
        <v>120000</v>
      </c>
      <c r="P220" s="21"/>
      <c r="Q220" s="21">
        <f>SUM(O220:P220)</f>
        <v>120000</v>
      </c>
    </row>
    <row r="221" spans="1:17" s="5" customFormat="1" ht="67.5">
      <c r="A221" s="15"/>
      <c r="B221" s="39"/>
      <c r="C221" s="24">
        <v>6010</v>
      </c>
      <c r="D221" s="40" t="s">
        <v>116</v>
      </c>
      <c r="E221" s="21">
        <v>150000</v>
      </c>
      <c r="F221" s="21"/>
      <c r="G221" s="21">
        <f>SUM(E221:F221)</f>
        <v>150000</v>
      </c>
      <c r="H221" s="21"/>
      <c r="I221" s="21">
        <f>SUM(G221:H221)</f>
        <v>150000</v>
      </c>
      <c r="J221" s="21"/>
      <c r="K221" s="21">
        <f>SUM(I221:J221)</f>
        <v>150000</v>
      </c>
      <c r="L221" s="21"/>
      <c r="M221" s="21">
        <f>SUM(K221:L221)</f>
        <v>150000</v>
      </c>
      <c r="N221" s="21"/>
      <c r="O221" s="21">
        <f>SUM(M221:N221)</f>
        <v>150000</v>
      </c>
      <c r="P221" s="21"/>
      <c r="Q221" s="21">
        <f>SUM(O221:P221)</f>
        <v>150000</v>
      </c>
    </row>
    <row r="222" spans="1:17" s="5" customFormat="1" ht="33" customHeight="1">
      <c r="A222" s="24"/>
      <c r="B222" s="53">
        <v>92605</v>
      </c>
      <c r="C222" s="24"/>
      <c r="D222" s="11" t="s">
        <v>138</v>
      </c>
      <c r="E222" s="21">
        <f>SUM(E224:E230)</f>
        <v>130903</v>
      </c>
      <c r="F222" s="21">
        <f>SUM(F224:F230)</f>
        <v>0</v>
      </c>
      <c r="G222" s="21">
        <f>SUM(G224:G230)</f>
        <v>130903</v>
      </c>
      <c r="H222" s="21">
        <f>SUM(H224:H230)</f>
        <v>0</v>
      </c>
      <c r="I222" s="21">
        <f aca="true" t="shared" si="141" ref="I222:N222">SUM(I223:I230)</f>
        <v>130903</v>
      </c>
      <c r="J222" s="21">
        <f t="shared" si="141"/>
        <v>422200</v>
      </c>
      <c r="K222" s="21">
        <f t="shared" si="141"/>
        <v>553103</v>
      </c>
      <c r="L222" s="21">
        <f t="shared" si="141"/>
        <v>0</v>
      </c>
      <c r="M222" s="21">
        <f t="shared" si="141"/>
        <v>553103</v>
      </c>
      <c r="N222" s="21">
        <f t="shared" si="141"/>
        <v>0</v>
      </c>
      <c r="O222" s="21">
        <f>SUM(O223:O231)</f>
        <v>553103</v>
      </c>
      <c r="P222" s="21">
        <f>SUM(P223:P231)</f>
        <v>26025</v>
      </c>
      <c r="Q222" s="21">
        <f>SUM(Q223:Q231)</f>
        <v>579128</v>
      </c>
    </row>
    <row r="223" spans="1:17" s="5" customFormat="1" ht="43.5" customHeight="1">
      <c r="A223" s="24"/>
      <c r="B223" s="53"/>
      <c r="C223" s="24">
        <v>2820</v>
      </c>
      <c r="D223" s="11" t="s">
        <v>158</v>
      </c>
      <c r="E223" s="21"/>
      <c r="F223" s="21"/>
      <c r="G223" s="21"/>
      <c r="H223" s="21"/>
      <c r="I223" s="21">
        <v>0</v>
      </c>
      <c r="J223" s="21">
        <v>400000</v>
      </c>
      <c r="K223" s="21">
        <f>SUM(I223:J223)</f>
        <v>400000</v>
      </c>
      <c r="L223" s="21"/>
      <c r="M223" s="21">
        <f>SUM(K223:L223)</f>
        <v>400000</v>
      </c>
      <c r="N223" s="21"/>
      <c r="O223" s="21">
        <f>SUM(M223:N223)</f>
        <v>400000</v>
      </c>
      <c r="P223" s="21"/>
      <c r="Q223" s="21">
        <f>SUM(O223:P223)</f>
        <v>400000</v>
      </c>
    </row>
    <row r="224" spans="1:17" s="5" customFormat="1" ht="24.75" customHeight="1">
      <c r="A224" s="24"/>
      <c r="B224" s="53"/>
      <c r="C224" s="24">
        <v>3250</v>
      </c>
      <c r="D224" s="11" t="s">
        <v>139</v>
      </c>
      <c r="E224" s="21">
        <v>50000</v>
      </c>
      <c r="F224" s="21"/>
      <c r="G224" s="21">
        <f>SUM(E224:F224)</f>
        <v>50000</v>
      </c>
      <c r="H224" s="21"/>
      <c r="I224" s="21">
        <f>SUM(G224:H224)</f>
        <v>50000</v>
      </c>
      <c r="J224" s="21"/>
      <c r="K224" s="21">
        <f>SUM(I224:J224)</f>
        <v>50000</v>
      </c>
      <c r="L224" s="21"/>
      <c r="M224" s="21">
        <f>SUM(K224:L224)</f>
        <v>50000</v>
      </c>
      <c r="N224" s="21"/>
      <c r="O224" s="21">
        <f>SUM(M224:N224)</f>
        <v>50000</v>
      </c>
      <c r="P224" s="21"/>
      <c r="Q224" s="21">
        <f>SUM(O224:P224)</f>
        <v>50000</v>
      </c>
    </row>
    <row r="225" spans="1:17" s="5" customFormat="1" ht="21" customHeight="1">
      <c r="A225" s="24"/>
      <c r="B225" s="53"/>
      <c r="C225" s="24">
        <v>4110</v>
      </c>
      <c r="D225" s="11" t="s">
        <v>61</v>
      </c>
      <c r="E225" s="21">
        <v>1200</v>
      </c>
      <c r="F225" s="21"/>
      <c r="G225" s="21">
        <f aca="true" t="shared" si="142" ref="G225:G230">SUM(E225:F225)</f>
        <v>1200</v>
      </c>
      <c r="H225" s="21"/>
      <c r="I225" s="21">
        <f aca="true" t="shared" si="143" ref="I225:I230">SUM(G225:H225)</f>
        <v>1200</v>
      </c>
      <c r="J225" s="21">
        <v>470</v>
      </c>
      <c r="K225" s="21">
        <f aca="true" t="shared" si="144" ref="K225:K230">SUM(I225:J225)</f>
        <v>1670</v>
      </c>
      <c r="L225" s="21"/>
      <c r="M225" s="21">
        <f aca="true" t="shared" si="145" ref="M225:M230">SUM(K225:L225)</f>
        <v>1670</v>
      </c>
      <c r="N225" s="21"/>
      <c r="O225" s="21">
        <f aca="true" t="shared" si="146" ref="O225:O230">SUM(M225:N225)</f>
        <v>1670</v>
      </c>
      <c r="P225" s="21">
        <v>14</v>
      </c>
      <c r="Q225" s="21">
        <f aca="true" t="shared" si="147" ref="Q225:Q231">SUM(O225:P225)</f>
        <v>1684</v>
      </c>
    </row>
    <row r="226" spans="1:17" s="5" customFormat="1" ht="21" customHeight="1">
      <c r="A226" s="24"/>
      <c r="B226" s="53"/>
      <c r="C226" s="24">
        <v>4120</v>
      </c>
      <c r="D226" s="11" t="s">
        <v>62</v>
      </c>
      <c r="E226" s="21">
        <v>150</v>
      </c>
      <c r="F226" s="21"/>
      <c r="G226" s="21">
        <f t="shared" si="142"/>
        <v>150</v>
      </c>
      <c r="H226" s="21"/>
      <c r="I226" s="21">
        <f t="shared" si="143"/>
        <v>150</v>
      </c>
      <c r="J226" s="21">
        <v>42</v>
      </c>
      <c r="K226" s="21">
        <f t="shared" si="144"/>
        <v>192</v>
      </c>
      <c r="L226" s="21"/>
      <c r="M226" s="21">
        <f t="shared" si="145"/>
        <v>192</v>
      </c>
      <c r="N226" s="21"/>
      <c r="O226" s="21">
        <f t="shared" si="146"/>
        <v>192</v>
      </c>
      <c r="P226" s="21">
        <v>36</v>
      </c>
      <c r="Q226" s="21">
        <f t="shared" si="147"/>
        <v>228</v>
      </c>
    </row>
    <row r="227" spans="1:17" s="5" customFormat="1" ht="21" customHeight="1">
      <c r="A227" s="24"/>
      <c r="B227" s="53"/>
      <c r="C227" s="24">
        <v>4170</v>
      </c>
      <c r="D227" s="11" t="s">
        <v>140</v>
      </c>
      <c r="E227" s="21">
        <v>43650</v>
      </c>
      <c r="F227" s="21"/>
      <c r="G227" s="21">
        <f t="shared" si="142"/>
        <v>43650</v>
      </c>
      <c r="H227" s="21"/>
      <c r="I227" s="21">
        <f t="shared" si="143"/>
        <v>43650</v>
      </c>
      <c r="J227" s="21">
        <v>4410</v>
      </c>
      <c r="K227" s="21">
        <f t="shared" si="144"/>
        <v>48060</v>
      </c>
      <c r="L227" s="21"/>
      <c r="M227" s="21">
        <f t="shared" si="145"/>
        <v>48060</v>
      </c>
      <c r="N227" s="21"/>
      <c r="O227" s="21">
        <f t="shared" si="146"/>
        <v>48060</v>
      </c>
      <c r="P227" s="21">
        <v>14736</v>
      </c>
      <c r="Q227" s="21">
        <f t="shared" si="147"/>
        <v>62796</v>
      </c>
    </row>
    <row r="228" spans="1:17" s="5" customFormat="1" ht="21" customHeight="1">
      <c r="A228" s="24"/>
      <c r="B228" s="22"/>
      <c r="C228" s="15">
        <v>4210</v>
      </c>
      <c r="D228" s="11" t="s">
        <v>63</v>
      </c>
      <c r="E228" s="21">
        <v>21963</v>
      </c>
      <c r="F228" s="21"/>
      <c r="G228" s="21">
        <f t="shared" si="142"/>
        <v>21963</v>
      </c>
      <c r="H228" s="21"/>
      <c r="I228" s="21">
        <f t="shared" si="143"/>
        <v>21963</v>
      </c>
      <c r="J228" s="21">
        <v>10400</v>
      </c>
      <c r="K228" s="21">
        <f t="shared" si="144"/>
        <v>32363</v>
      </c>
      <c r="L228" s="21"/>
      <c r="M228" s="21">
        <f t="shared" si="145"/>
        <v>32363</v>
      </c>
      <c r="N228" s="21"/>
      <c r="O228" s="21">
        <f t="shared" si="146"/>
        <v>32363</v>
      </c>
      <c r="P228" s="21">
        <v>8409</v>
      </c>
      <c r="Q228" s="21">
        <f t="shared" si="147"/>
        <v>40772</v>
      </c>
    </row>
    <row r="229" spans="1:17" s="5" customFormat="1" ht="21" customHeight="1">
      <c r="A229" s="24"/>
      <c r="B229" s="22"/>
      <c r="C229" s="15">
        <v>4260</v>
      </c>
      <c r="D229" s="11" t="s">
        <v>48</v>
      </c>
      <c r="E229" s="21">
        <v>1000</v>
      </c>
      <c r="F229" s="21"/>
      <c r="G229" s="21">
        <f t="shared" si="142"/>
        <v>1000</v>
      </c>
      <c r="H229" s="21"/>
      <c r="I229" s="21">
        <f t="shared" si="143"/>
        <v>1000</v>
      </c>
      <c r="J229" s="21"/>
      <c r="K229" s="21">
        <f t="shared" si="144"/>
        <v>1000</v>
      </c>
      <c r="L229" s="21"/>
      <c r="M229" s="21">
        <f t="shared" si="145"/>
        <v>1000</v>
      </c>
      <c r="N229" s="21"/>
      <c r="O229" s="21">
        <f t="shared" si="146"/>
        <v>1000</v>
      </c>
      <c r="P229" s="21"/>
      <c r="Q229" s="21">
        <f t="shared" si="147"/>
        <v>1000</v>
      </c>
    </row>
    <row r="230" spans="1:17" s="5" customFormat="1" ht="21" customHeight="1">
      <c r="A230" s="24"/>
      <c r="B230" s="22"/>
      <c r="C230" s="24">
        <v>4300</v>
      </c>
      <c r="D230" s="52" t="s">
        <v>38</v>
      </c>
      <c r="E230" s="21">
        <v>12940</v>
      </c>
      <c r="F230" s="21"/>
      <c r="G230" s="21">
        <f t="shared" si="142"/>
        <v>12940</v>
      </c>
      <c r="H230" s="21"/>
      <c r="I230" s="21">
        <f t="shared" si="143"/>
        <v>12940</v>
      </c>
      <c r="J230" s="21">
        <v>6878</v>
      </c>
      <c r="K230" s="21">
        <f t="shared" si="144"/>
        <v>19818</v>
      </c>
      <c r="L230" s="21"/>
      <c r="M230" s="21">
        <f t="shared" si="145"/>
        <v>19818</v>
      </c>
      <c r="N230" s="21"/>
      <c r="O230" s="21">
        <f t="shared" si="146"/>
        <v>19818</v>
      </c>
      <c r="P230" s="21">
        <v>2782</v>
      </c>
      <c r="Q230" s="21">
        <f t="shared" si="147"/>
        <v>22600</v>
      </c>
    </row>
    <row r="231" spans="1:17" s="5" customFormat="1" ht="21" customHeight="1">
      <c r="A231" s="24"/>
      <c r="B231" s="22"/>
      <c r="C231" s="24">
        <v>4780</v>
      </c>
      <c r="D231" s="52" t="s">
        <v>172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>
        <v>0</v>
      </c>
      <c r="P231" s="21">
        <v>48</v>
      </c>
      <c r="Q231" s="21">
        <f t="shared" si="147"/>
        <v>48</v>
      </c>
    </row>
    <row r="232" spans="1:17" s="5" customFormat="1" ht="21" customHeight="1">
      <c r="A232" s="24"/>
      <c r="B232" s="15">
        <v>92695</v>
      </c>
      <c r="C232" s="24"/>
      <c r="D232" s="52" t="s">
        <v>6</v>
      </c>
      <c r="E232" s="21">
        <f aca="true" t="shared" si="148" ref="E232:K232">SUM(E233:E234)</f>
        <v>10605</v>
      </c>
      <c r="F232" s="21">
        <f t="shared" si="148"/>
        <v>0</v>
      </c>
      <c r="G232" s="21">
        <f t="shared" si="148"/>
        <v>10605</v>
      </c>
      <c r="H232" s="21">
        <f t="shared" si="148"/>
        <v>0</v>
      </c>
      <c r="I232" s="21">
        <f t="shared" si="148"/>
        <v>10605</v>
      </c>
      <c r="J232" s="21">
        <f t="shared" si="148"/>
        <v>0</v>
      </c>
      <c r="K232" s="21">
        <f t="shared" si="148"/>
        <v>10605</v>
      </c>
      <c r="L232" s="21">
        <f aca="true" t="shared" si="149" ref="L232:Q232">SUM(L233:L234)</f>
        <v>0</v>
      </c>
      <c r="M232" s="21">
        <f t="shared" si="149"/>
        <v>10605</v>
      </c>
      <c r="N232" s="21">
        <f t="shared" si="149"/>
        <v>0</v>
      </c>
      <c r="O232" s="21">
        <f t="shared" si="149"/>
        <v>10605</v>
      </c>
      <c r="P232" s="21">
        <f t="shared" si="149"/>
        <v>0</v>
      </c>
      <c r="Q232" s="21">
        <f t="shared" si="149"/>
        <v>10605</v>
      </c>
    </row>
    <row r="233" spans="1:17" s="5" customFormat="1" ht="21" customHeight="1">
      <c r="A233" s="24"/>
      <c r="B233" s="15"/>
      <c r="C233" s="15">
        <v>4210</v>
      </c>
      <c r="D233" s="11" t="s">
        <v>63</v>
      </c>
      <c r="E233" s="21">
        <v>8905</v>
      </c>
      <c r="F233" s="21"/>
      <c r="G233" s="21">
        <f>SUM(E233:F233)</f>
        <v>8905</v>
      </c>
      <c r="H233" s="21"/>
      <c r="I233" s="21">
        <f>SUM(G233:H233)</f>
        <v>8905</v>
      </c>
      <c r="J233" s="21"/>
      <c r="K233" s="21">
        <f>SUM(I233:J233)</f>
        <v>8905</v>
      </c>
      <c r="L233" s="21"/>
      <c r="M233" s="21">
        <f>SUM(K233:L233)</f>
        <v>8905</v>
      </c>
      <c r="N233" s="21"/>
      <c r="O233" s="21">
        <f>SUM(M233:N233)</f>
        <v>8905</v>
      </c>
      <c r="P233" s="21"/>
      <c r="Q233" s="21">
        <f>SUM(O233:P233)</f>
        <v>8905</v>
      </c>
    </row>
    <row r="234" spans="1:17" s="5" customFormat="1" ht="21" customHeight="1">
      <c r="A234" s="24"/>
      <c r="B234" s="15"/>
      <c r="C234" s="15">
        <v>4300</v>
      </c>
      <c r="D234" s="52" t="s">
        <v>38</v>
      </c>
      <c r="E234" s="21">
        <v>1700</v>
      </c>
      <c r="F234" s="21"/>
      <c r="G234" s="21">
        <f>SUM(E234:F234)</f>
        <v>1700</v>
      </c>
      <c r="H234" s="21"/>
      <c r="I234" s="21">
        <f>SUM(G234:H234)</f>
        <v>1700</v>
      </c>
      <c r="J234" s="21"/>
      <c r="K234" s="21">
        <f>SUM(I234:J234)</f>
        <v>1700</v>
      </c>
      <c r="L234" s="21"/>
      <c r="M234" s="21">
        <f>SUM(K234:L234)</f>
        <v>1700</v>
      </c>
      <c r="N234" s="21"/>
      <c r="O234" s="21">
        <f>SUM(M234:N234)</f>
        <v>1700</v>
      </c>
      <c r="P234" s="21"/>
      <c r="Q234" s="21">
        <f>SUM(O234:P234)</f>
        <v>1700</v>
      </c>
    </row>
    <row r="235" spans="1:17" s="2" customFormat="1" ht="20.25" customHeight="1">
      <c r="A235" s="54"/>
      <c r="B235" s="54"/>
      <c r="C235" s="54"/>
      <c r="D235" s="9" t="s">
        <v>20</v>
      </c>
      <c r="E235" s="30">
        <f aca="true" t="shared" si="150" ref="E235:K235">SUM(E215,E198,E170,E162,E125,E109,E72,E66,E63,E54,E33,E25,E7,E159)</f>
        <v>35265158</v>
      </c>
      <c r="F235" s="30">
        <f t="shared" si="150"/>
        <v>-38784</v>
      </c>
      <c r="G235" s="30">
        <f t="shared" si="150"/>
        <v>35226374</v>
      </c>
      <c r="H235" s="30">
        <f t="shared" si="150"/>
        <v>-8141</v>
      </c>
      <c r="I235" s="30">
        <f t="shared" si="150"/>
        <v>35218233</v>
      </c>
      <c r="J235" s="30">
        <f t="shared" si="150"/>
        <v>-92435</v>
      </c>
      <c r="K235" s="30">
        <f t="shared" si="150"/>
        <v>35125798</v>
      </c>
      <c r="L235" s="30">
        <f aca="true" t="shared" si="151" ref="L235:Q235">SUM(L215,L198,L170,L162,L125,L109,L72,L66,L63,L54,L33,L25,L7,L159)</f>
        <v>417012</v>
      </c>
      <c r="M235" s="30">
        <f t="shared" si="151"/>
        <v>35542810</v>
      </c>
      <c r="N235" s="30">
        <f t="shared" si="151"/>
        <v>0</v>
      </c>
      <c r="O235" s="30">
        <f t="shared" si="151"/>
        <v>35542810</v>
      </c>
      <c r="P235" s="30">
        <f t="shared" si="151"/>
        <v>326890</v>
      </c>
      <c r="Q235" s="30">
        <f t="shared" si="151"/>
        <v>35869700</v>
      </c>
    </row>
    <row r="236" spans="1:17" ht="12.75">
      <c r="A236" s="13"/>
      <c r="B236" s="13"/>
      <c r="C236" s="13"/>
      <c r="D236" s="13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</row>
    <row r="237" spans="4:17" ht="12.75">
      <c r="D237" s="13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</row>
    <row r="238" spans="4:17" ht="12.75">
      <c r="D238" s="13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1:17" s="3" customFormat="1" ht="12.75">
      <c r="A239" s="4"/>
      <c r="B239" s="4"/>
      <c r="C239" s="4"/>
      <c r="D239" s="4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s="3" customFormat="1" ht="12.75">
      <c r="A240" s="4"/>
      <c r="B240" s="4"/>
      <c r="C240" s="4"/>
      <c r="D240" s="4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s="3" customFormat="1" ht="12.75">
      <c r="A241" s="4"/>
      <c r="B241" s="4"/>
      <c r="C241" s="4"/>
      <c r="D241" s="4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s="3" customFormat="1" ht="12.75">
      <c r="A242" s="4"/>
      <c r="B242" s="4"/>
      <c r="C242" s="4"/>
      <c r="D242" s="4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s="3" customFormat="1" ht="12.75">
      <c r="A243" s="4"/>
      <c r="B243" s="4"/>
      <c r="C243" s="4"/>
      <c r="D243" s="4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s="3" customFormat="1" ht="12.75">
      <c r="A244" s="4"/>
      <c r="B244" s="4"/>
      <c r="C244" s="4"/>
      <c r="D244" s="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s="3" customFormat="1" ht="12.75">
      <c r="A245" s="4"/>
      <c r="B245" s="4"/>
      <c r="C245" s="4"/>
      <c r="D245" s="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s="3" customFormat="1" ht="12.75">
      <c r="A246" s="4"/>
      <c r="B246" s="4"/>
      <c r="C246" s="4"/>
      <c r="D246" s="4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s="3" customFormat="1" ht="12.75">
      <c r="A247" s="4"/>
      <c r="B247" s="4"/>
      <c r="C247" s="4"/>
      <c r="D247" s="4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1:17" s="3" customFormat="1" ht="12.75">
      <c r="A248" s="4"/>
      <c r="B248" s="4"/>
      <c r="C248" s="4"/>
      <c r="D248" s="4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s="3" customFormat="1" ht="12.75">
      <c r="A249" s="4"/>
      <c r="B249" s="4"/>
      <c r="C249" s="4"/>
      <c r="D249" s="4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s="3" customFormat="1" ht="12.75">
      <c r="A250" s="4"/>
      <c r="B250" s="4"/>
      <c r="C250" s="4"/>
      <c r="D250" s="4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s="3" customFormat="1" ht="12.75">
      <c r="A251" s="4"/>
      <c r="B251" s="4"/>
      <c r="C251" s="4"/>
      <c r="D251" s="4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s="3" customFormat="1" ht="12.75">
      <c r="A252" s="4"/>
      <c r="B252" s="4"/>
      <c r="C252" s="4"/>
      <c r="D252" s="4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s="3" customFormat="1" ht="12.75">
      <c r="A253" s="4"/>
      <c r="B253" s="4"/>
      <c r="C253" s="4"/>
      <c r="D253" s="4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s="3" customFormat="1" ht="12.75">
      <c r="A254" s="4"/>
      <c r="B254" s="4"/>
      <c r="C254" s="4"/>
      <c r="D254" s="4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s="3" customFormat="1" ht="12.75">
      <c r="A255" s="4"/>
      <c r="B255" s="4"/>
      <c r="C255" s="4"/>
      <c r="D255" s="4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s="3" customFormat="1" ht="12.75">
      <c r="A256" s="4"/>
      <c r="B256" s="4"/>
      <c r="C256" s="4"/>
      <c r="D256" s="4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 s="3" customFormat="1" ht="12.75">
      <c r="A257" s="4"/>
      <c r="B257" s="4"/>
      <c r="C257" s="4"/>
      <c r="D257" s="4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 s="3" customFormat="1" ht="12.75">
      <c r="A258" s="4"/>
      <c r="B258" s="4"/>
      <c r="C258" s="4"/>
      <c r="D258" s="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 s="3" customFormat="1" ht="12.75">
      <c r="A259" s="4"/>
      <c r="B259" s="4"/>
      <c r="C259" s="4"/>
      <c r="D259" s="4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 s="3" customFormat="1" ht="12.75">
      <c r="A260" s="4"/>
      <c r="B260" s="4"/>
      <c r="C260" s="4"/>
      <c r="D260" s="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 s="3" customFormat="1" ht="12.75">
      <c r="A261" s="4"/>
      <c r="B261" s="4"/>
      <c r="C261" s="4"/>
      <c r="D261" s="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1:17" s="3" customFormat="1" ht="12.75">
      <c r="A262" s="4"/>
      <c r="B262" s="4"/>
      <c r="C262" s="4"/>
      <c r="D262" s="4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1:17" s="3" customFormat="1" ht="12.75">
      <c r="A263" s="4"/>
      <c r="B263" s="4"/>
      <c r="C263" s="4"/>
      <c r="D263" s="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1:17" s="3" customFormat="1" ht="12.75">
      <c r="A264" s="4"/>
      <c r="B264" s="4"/>
      <c r="C264" s="4"/>
      <c r="D264" s="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1:17" s="3" customFormat="1" ht="12.75">
      <c r="A265" s="4"/>
      <c r="B265" s="4"/>
      <c r="C265" s="4"/>
      <c r="D265" s="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1:17" s="3" customFormat="1" ht="12.75">
      <c r="A266" s="4"/>
      <c r="B266" s="4"/>
      <c r="C266" s="4"/>
      <c r="D266" s="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1:17" s="3" customFormat="1" ht="12.75">
      <c r="A267" s="4"/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1:17" s="3" customFormat="1" ht="12.75">
      <c r="A268" s="4"/>
      <c r="B268" s="4"/>
      <c r="C268" s="4"/>
      <c r="D268" s="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1:17" s="3" customFormat="1" ht="12.75">
      <c r="A269" s="4"/>
      <c r="B269" s="4"/>
      <c r="C269" s="4"/>
      <c r="D269" s="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1:17" s="3" customFormat="1" ht="12.75">
      <c r="A270" s="4"/>
      <c r="B270" s="4"/>
      <c r="C270" s="4"/>
      <c r="D270" s="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1:17" s="3" customFormat="1" ht="12.75">
      <c r="A271" s="4"/>
      <c r="B271" s="4"/>
      <c r="C271" s="4"/>
      <c r="D271" s="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1:17" s="3" customFormat="1" ht="12.75">
      <c r="A272" s="4"/>
      <c r="B272" s="4"/>
      <c r="C272" s="4"/>
      <c r="D272" s="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1:17" s="3" customFormat="1" ht="12.75">
      <c r="A273" s="4"/>
      <c r="B273" s="4"/>
      <c r="C273" s="4"/>
      <c r="D273" s="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1:17" s="3" customFormat="1" ht="12.75">
      <c r="A274" s="4"/>
      <c r="B274" s="4"/>
      <c r="C274" s="4"/>
      <c r="D274" s="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1:17" s="3" customFormat="1" ht="12.75">
      <c r="A275" s="4"/>
      <c r="B275" s="4"/>
      <c r="C275" s="4"/>
      <c r="D275" s="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1:17" s="3" customFormat="1" ht="12.75">
      <c r="A276" s="4"/>
      <c r="B276" s="4"/>
      <c r="C276" s="4"/>
      <c r="D276" s="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 s="3" customFormat="1" ht="12.75">
      <c r="A277" s="4"/>
      <c r="B277" s="4"/>
      <c r="C277" s="4"/>
      <c r="D277" s="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1:17" s="3" customFormat="1" ht="12.75">
      <c r="A278" s="4"/>
      <c r="B278" s="4"/>
      <c r="C278" s="4"/>
      <c r="D278" s="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1:17" s="3" customFormat="1" ht="12.75">
      <c r="A279" s="4"/>
      <c r="B279" s="4"/>
      <c r="C279" s="4"/>
      <c r="D279" s="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1:17" s="3" customFormat="1" ht="12.75">
      <c r="A280" s="4"/>
      <c r="B280" s="4"/>
      <c r="C280" s="4"/>
      <c r="D280" s="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1:17" s="3" customFormat="1" ht="12.75">
      <c r="A281" s="4"/>
      <c r="B281" s="4"/>
      <c r="C281" s="4"/>
      <c r="D281" s="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1:17" s="3" customFormat="1" ht="12.75">
      <c r="A282" s="4"/>
      <c r="B282" s="4"/>
      <c r="C282" s="4"/>
      <c r="D282" s="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1:17" s="3" customFormat="1" ht="12.75">
      <c r="A283" s="4"/>
      <c r="B283" s="4"/>
      <c r="C283" s="4"/>
      <c r="D283" s="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1:17" s="3" customFormat="1" ht="12.75">
      <c r="A284" s="4"/>
      <c r="B284" s="4"/>
      <c r="C284" s="4"/>
      <c r="D284" s="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1:17" s="3" customFormat="1" ht="12.75">
      <c r="A285" s="4"/>
      <c r="B285" s="4"/>
      <c r="C285" s="4"/>
      <c r="D285" s="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1:17" s="3" customFormat="1" ht="12.75">
      <c r="A286" s="4"/>
      <c r="B286" s="4"/>
      <c r="C286" s="4"/>
      <c r="D286" s="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1:17" s="3" customFormat="1" ht="12.75">
      <c r="A287" s="4"/>
      <c r="B287" s="4"/>
      <c r="C287" s="4"/>
      <c r="D287" s="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1:17" s="3" customFormat="1" ht="12.75">
      <c r="A288" s="4"/>
      <c r="B288" s="4"/>
      <c r="C288" s="4"/>
      <c r="D288" s="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1:17" s="3" customFormat="1" ht="12.75">
      <c r="A289" s="4"/>
      <c r="B289" s="4"/>
      <c r="C289" s="4"/>
      <c r="D289" s="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1:17" s="3" customFormat="1" ht="12.75">
      <c r="A290" s="4"/>
      <c r="B290" s="4"/>
      <c r="C290" s="4"/>
      <c r="D290" s="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1:17" s="3" customFormat="1" ht="12.75">
      <c r="A291" s="4"/>
      <c r="B291" s="4"/>
      <c r="C291" s="4"/>
      <c r="D291" s="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1:17" s="3" customFormat="1" ht="12.75">
      <c r="A292" s="4"/>
      <c r="B292" s="4"/>
      <c r="C292" s="4"/>
      <c r="D292" s="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1:17" s="3" customFormat="1" ht="12.75">
      <c r="A293" s="4"/>
      <c r="B293" s="4"/>
      <c r="C293" s="4"/>
      <c r="D293" s="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1:17" s="3" customFormat="1" ht="12.75">
      <c r="A294" s="4"/>
      <c r="B294" s="4"/>
      <c r="C294" s="4"/>
      <c r="D294" s="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1:17" s="3" customFormat="1" ht="12.75">
      <c r="A295" s="4"/>
      <c r="B295" s="4"/>
      <c r="C295" s="4"/>
      <c r="D295" s="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1:17" s="3" customFormat="1" ht="12.75">
      <c r="A296" s="4"/>
      <c r="B296" s="4"/>
      <c r="C296" s="4"/>
      <c r="D296" s="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1:17" s="3" customFormat="1" ht="12.75">
      <c r="A297" s="4"/>
      <c r="B297" s="4"/>
      <c r="C297" s="4"/>
      <c r="D297" s="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1:17" s="3" customFormat="1" ht="12.75">
      <c r="A298" s="4"/>
      <c r="B298" s="4"/>
      <c r="C298" s="4"/>
      <c r="D298" s="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1:17" s="3" customFormat="1" ht="12.75">
      <c r="A299" s="4"/>
      <c r="B299" s="4"/>
      <c r="C299" s="4"/>
      <c r="D299" s="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1:17" s="3" customFormat="1" ht="12.75">
      <c r="A300" s="4"/>
      <c r="B300" s="4"/>
      <c r="C300" s="4"/>
      <c r="D300" s="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1:17" s="3" customFormat="1" ht="12.75">
      <c r="A301" s="4"/>
      <c r="B301" s="4"/>
      <c r="C301" s="4"/>
      <c r="D301" s="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1:17" s="3" customFormat="1" ht="12.75">
      <c r="A302" s="4"/>
      <c r="B302" s="4"/>
      <c r="C302" s="4"/>
      <c r="D302" s="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1:17" s="3" customFormat="1" ht="12.75">
      <c r="A303" s="4"/>
      <c r="B303" s="4"/>
      <c r="C303" s="4"/>
      <c r="D303" s="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1:17" s="3" customFormat="1" ht="12.75">
      <c r="A304" s="4"/>
      <c r="B304" s="4"/>
      <c r="C304" s="4"/>
      <c r="D304" s="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1:17" s="3" customFormat="1" ht="12.75">
      <c r="A305" s="4"/>
      <c r="B305" s="4"/>
      <c r="C305" s="4"/>
      <c r="D305" s="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1:17" s="3" customFormat="1" ht="12.75">
      <c r="A306" s="4"/>
      <c r="B306" s="4"/>
      <c r="C306" s="4"/>
      <c r="D306" s="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1:17" s="3" customFormat="1" ht="12.75">
      <c r="A307" s="4"/>
      <c r="B307" s="4"/>
      <c r="C307" s="4"/>
      <c r="D307" s="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1:17" s="3" customFormat="1" ht="12.75">
      <c r="A308" s="4"/>
      <c r="B308" s="4"/>
      <c r="C308" s="4"/>
      <c r="D308" s="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1:17" s="3" customFormat="1" ht="12.75">
      <c r="A309" s="4"/>
      <c r="B309" s="4"/>
      <c r="C309" s="4"/>
      <c r="D309" s="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1:17" s="3" customFormat="1" ht="12.75">
      <c r="A310" s="4"/>
      <c r="B310" s="4"/>
      <c r="C310" s="4"/>
      <c r="D310" s="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1:17" s="3" customFormat="1" ht="12.75">
      <c r="A311" s="4"/>
      <c r="B311" s="4"/>
      <c r="C311" s="4"/>
      <c r="D311" s="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1:17" s="3" customFormat="1" ht="12.75">
      <c r="A312" s="4"/>
      <c r="B312" s="4"/>
      <c r="C312" s="4"/>
      <c r="D312" s="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1:17" s="3" customFormat="1" ht="12.75">
      <c r="A313" s="4"/>
      <c r="B313" s="4"/>
      <c r="C313" s="4"/>
      <c r="D313" s="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1:17" s="3" customFormat="1" ht="12.75">
      <c r="A314" s="4"/>
      <c r="B314" s="4"/>
      <c r="C314" s="4"/>
      <c r="D314" s="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1:17" s="3" customFormat="1" ht="12.75">
      <c r="A315" s="4"/>
      <c r="B315" s="4"/>
      <c r="C315" s="4"/>
      <c r="D315" s="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1:17" s="3" customFormat="1" ht="12.75">
      <c r="A316" s="4"/>
      <c r="B316" s="4"/>
      <c r="C316" s="4"/>
      <c r="D316" s="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1:17" s="3" customFormat="1" ht="12.75">
      <c r="A317" s="4"/>
      <c r="B317" s="4"/>
      <c r="C317" s="4"/>
      <c r="D317" s="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1:17" s="3" customFormat="1" ht="12.75">
      <c r="A318" s="4"/>
      <c r="B318" s="4"/>
      <c r="C318" s="4"/>
      <c r="D318" s="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1:17" s="3" customFormat="1" ht="12.75">
      <c r="A319" s="4"/>
      <c r="B319" s="4"/>
      <c r="C319" s="4"/>
      <c r="D319" s="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1:17" s="3" customFormat="1" ht="12.75">
      <c r="A320" s="4"/>
      <c r="B320" s="4"/>
      <c r="C320" s="4"/>
      <c r="D320" s="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1:17" s="3" customFormat="1" ht="12.75">
      <c r="A321" s="4"/>
      <c r="B321" s="4"/>
      <c r="C321" s="4"/>
      <c r="D321" s="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1:17" s="3" customFormat="1" ht="12.75">
      <c r="A322" s="4"/>
      <c r="B322" s="4"/>
      <c r="C322" s="4"/>
      <c r="D322" s="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1:17" s="3" customFormat="1" ht="12.75">
      <c r="A323" s="4"/>
      <c r="B323" s="4"/>
      <c r="C323" s="4"/>
      <c r="D323" s="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1:17" s="3" customFormat="1" ht="12.75">
      <c r="A324" s="4"/>
      <c r="B324" s="4"/>
      <c r="C324" s="4"/>
      <c r="D324" s="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1:17" s="3" customFormat="1" ht="12.75">
      <c r="A325" s="4"/>
      <c r="B325" s="4"/>
      <c r="C325" s="4"/>
      <c r="D325" s="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1:17" s="3" customFormat="1" ht="12.75">
      <c r="A326" s="4"/>
      <c r="B326" s="4"/>
      <c r="C326" s="4"/>
      <c r="D326" s="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1:17" s="3" customFormat="1" ht="12.75">
      <c r="A327" s="4"/>
      <c r="B327" s="4"/>
      <c r="C327" s="4"/>
      <c r="D327" s="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1:17" s="3" customFormat="1" ht="12.75">
      <c r="A328" s="4"/>
      <c r="B328" s="4"/>
      <c r="C328" s="4"/>
      <c r="D328" s="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1:17" s="3" customFormat="1" ht="12.75">
      <c r="A329" s="4"/>
      <c r="B329" s="4"/>
      <c r="C329" s="4"/>
      <c r="D329" s="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1:17" s="3" customFormat="1" ht="12.75">
      <c r="A330" s="4"/>
      <c r="B330" s="4"/>
      <c r="C330" s="4"/>
      <c r="D330" s="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1:17" s="3" customFormat="1" ht="12.75">
      <c r="A331" s="4"/>
      <c r="B331" s="4"/>
      <c r="C331" s="4"/>
      <c r="D331" s="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1:17" s="3" customFormat="1" ht="12.75">
      <c r="A332" s="4"/>
      <c r="B332" s="4"/>
      <c r="C332" s="4"/>
      <c r="D332" s="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1:17" s="3" customFormat="1" ht="12.75">
      <c r="A333" s="4"/>
      <c r="B333" s="4"/>
      <c r="C333" s="4"/>
      <c r="D333" s="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1:17" s="3" customFormat="1" ht="12.75">
      <c r="A334" s="4"/>
      <c r="B334" s="4"/>
      <c r="C334" s="4"/>
      <c r="D334" s="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1:17" s="3" customFormat="1" ht="12.75">
      <c r="A335" s="4"/>
      <c r="B335" s="4"/>
      <c r="C335" s="4"/>
      <c r="D335" s="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1:17" s="3" customFormat="1" ht="12.75">
      <c r="A336" s="4"/>
      <c r="B336" s="4"/>
      <c r="C336" s="4"/>
      <c r="D336" s="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1:17" s="3" customFormat="1" ht="12.75">
      <c r="A337" s="4"/>
      <c r="B337" s="4"/>
      <c r="C337" s="4"/>
      <c r="D337" s="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1:17" s="3" customFormat="1" ht="12.75">
      <c r="A338" s="4"/>
      <c r="B338" s="4"/>
      <c r="C338" s="4"/>
      <c r="D338" s="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1:17" s="3" customFormat="1" ht="12.75">
      <c r="A339" s="4"/>
      <c r="B339" s="4"/>
      <c r="C339" s="4"/>
      <c r="D339" s="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1:17" s="3" customFormat="1" ht="12.75">
      <c r="A340" s="4"/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1:17" s="3" customFormat="1" ht="12.75">
      <c r="A341" s="4"/>
      <c r="B341" s="4"/>
      <c r="C341" s="4"/>
      <c r="D341" s="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1:17" s="3" customFormat="1" ht="12.75">
      <c r="A342" s="4"/>
      <c r="B342" s="4"/>
      <c r="C342" s="4"/>
      <c r="D342" s="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1:17" s="3" customFormat="1" ht="12.75">
      <c r="A343" s="4"/>
      <c r="B343" s="4"/>
      <c r="C343" s="4"/>
      <c r="D343" s="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1:17" s="3" customFormat="1" ht="12.75">
      <c r="A344" s="4"/>
      <c r="B344" s="4"/>
      <c r="C344" s="4"/>
      <c r="D344" s="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1:17" s="3" customFormat="1" ht="12.75">
      <c r="A345" s="4"/>
      <c r="B345" s="4"/>
      <c r="C345" s="4"/>
      <c r="D345" s="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1:17" s="3" customFormat="1" ht="12.75">
      <c r="A346" s="4"/>
      <c r="B346" s="4"/>
      <c r="C346" s="4"/>
      <c r="D346" s="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1:17" s="3" customFormat="1" ht="12.75">
      <c r="A347" s="4"/>
      <c r="B347" s="4"/>
      <c r="C347" s="4"/>
      <c r="D347" s="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1:17" s="3" customFormat="1" ht="12.75">
      <c r="A348" s="4"/>
      <c r="B348" s="4"/>
      <c r="C348" s="4"/>
      <c r="D348" s="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1:17" s="3" customFormat="1" ht="12.75">
      <c r="A349" s="4"/>
      <c r="B349" s="4"/>
      <c r="C349" s="4"/>
      <c r="D349" s="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1:17" s="3" customFormat="1" ht="12.75">
      <c r="A350" s="4"/>
      <c r="B350" s="4"/>
      <c r="C350" s="4"/>
      <c r="D350" s="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1:17" s="3" customFormat="1" ht="12.75">
      <c r="A351" s="4"/>
      <c r="B351" s="4"/>
      <c r="C351" s="4"/>
      <c r="D351" s="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1:17" s="3" customFormat="1" ht="12.75">
      <c r="A352" s="4"/>
      <c r="B352" s="4"/>
      <c r="C352" s="4"/>
      <c r="D352" s="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1:17" s="3" customFormat="1" ht="12.75">
      <c r="A353" s="4"/>
      <c r="B353" s="4"/>
      <c r="C353" s="4"/>
      <c r="D353" s="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1:17" s="3" customFormat="1" ht="12.75">
      <c r="A354" s="4"/>
      <c r="B354" s="4"/>
      <c r="C354" s="4"/>
      <c r="D354" s="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1:17" s="3" customFormat="1" ht="12.75">
      <c r="A355" s="4"/>
      <c r="B355" s="4"/>
      <c r="C355" s="4"/>
      <c r="D355" s="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1:17" s="3" customFormat="1" ht="12.75">
      <c r="A356" s="4"/>
      <c r="B356" s="4"/>
      <c r="C356" s="4"/>
      <c r="D356" s="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1:17" s="3" customFormat="1" ht="12.75">
      <c r="A357" s="4"/>
      <c r="B357" s="4"/>
      <c r="C357" s="4"/>
      <c r="D357" s="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1:17" s="3" customFormat="1" ht="12.75">
      <c r="A358" s="4"/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1:17" s="3" customFormat="1" ht="12.75">
      <c r="A359" s="4"/>
      <c r="B359" s="4"/>
      <c r="C359" s="4"/>
      <c r="D359" s="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1:17" s="3" customFormat="1" ht="12.75">
      <c r="A360" s="4"/>
      <c r="B360" s="4"/>
      <c r="C360" s="4"/>
      <c r="D360" s="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1:17" s="3" customFormat="1" ht="12.75">
      <c r="A361" s="4"/>
      <c r="B361" s="4"/>
      <c r="C361" s="4"/>
      <c r="D361" s="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1:17" s="3" customFormat="1" ht="12.75">
      <c r="A362" s="4"/>
      <c r="B362" s="4"/>
      <c r="C362" s="4"/>
      <c r="D362" s="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1:17" s="3" customFormat="1" ht="12.75">
      <c r="A363" s="4"/>
      <c r="B363" s="4"/>
      <c r="C363" s="4"/>
      <c r="D363" s="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1:17" s="3" customFormat="1" ht="12.75">
      <c r="A364" s="4"/>
      <c r="B364" s="4"/>
      <c r="C364" s="4"/>
      <c r="D364" s="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1:17" s="3" customFormat="1" ht="12.75">
      <c r="A365" s="4"/>
      <c r="B365" s="4"/>
      <c r="C365" s="4"/>
      <c r="D365" s="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1:17" s="3" customFormat="1" ht="12.75">
      <c r="A366" s="4"/>
      <c r="B366" s="4"/>
      <c r="C366" s="4"/>
      <c r="D366" s="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1:17" s="3" customFormat="1" ht="12.75">
      <c r="A367" s="4"/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1:17" s="3" customFormat="1" ht="12.75">
      <c r="A368" s="4"/>
      <c r="B368" s="4"/>
      <c r="C368" s="4"/>
      <c r="D368" s="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1:17" s="3" customFormat="1" ht="12.75">
      <c r="A369" s="4"/>
      <c r="B369" s="4"/>
      <c r="C369" s="4"/>
      <c r="D369" s="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1:17" s="3" customFormat="1" ht="12.75">
      <c r="A370" s="4"/>
      <c r="B370" s="4"/>
      <c r="C370" s="4"/>
      <c r="D370" s="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1:17" s="3" customFormat="1" ht="12.75">
      <c r="A371" s="4"/>
      <c r="B371" s="4"/>
      <c r="C371" s="4"/>
      <c r="D371" s="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</row>
    <row r="372" spans="1:17" s="3" customFormat="1" ht="12.75">
      <c r="A372" s="4"/>
      <c r="B372" s="4"/>
      <c r="C372" s="4"/>
      <c r="D372" s="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</row>
    <row r="373" spans="1:17" s="3" customFormat="1" ht="12.75">
      <c r="A373" s="4"/>
      <c r="B373" s="4"/>
      <c r="C373" s="4"/>
      <c r="D373" s="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</row>
    <row r="374" spans="1:17" s="3" customFormat="1" ht="12.75">
      <c r="A374" s="4"/>
      <c r="B374" s="4"/>
      <c r="C374" s="4"/>
      <c r="D374" s="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</row>
    <row r="375" spans="1:17" s="3" customFormat="1" ht="12.75">
      <c r="A375" s="4"/>
      <c r="B375" s="4"/>
      <c r="C375" s="4"/>
      <c r="D375" s="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</row>
    <row r="376" spans="1:17" s="3" customFormat="1" ht="12.75">
      <c r="A376" s="4"/>
      <c r="B376" s="4"/>
      <c r="C376" s="4"/>
      <c r="D376" s="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</row>
    <row r="377" spans="1:17" s="3" customFormat="1" ht="12.75">
      <c r="A377" s="4"/>
      <c r="B377" s="4"/>
      <c r="C377" s="4"/>
      <c r="D377" s="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</row>
    <row r="378" spans="1:17" s="3" customFormat="1" ht="12.75">
      <c r="A378" s="4"/>
      <c r="B378" s="4"/>
      <c r="C378" s="4"/>
      <c r="D378" s="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</row>
    <row r="379" spans="1:17" s="3" customFormat="1" ht="12.75">
      <c r="A379" s="4"/>
      <c r="B379" s="4"/>
      <c r="C379" s="4"/>
      <c r="D379" s="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</row>
    <row r="380" spans="1:17" s="3" customFormat="1" ht="12.75">
      <c r="A380" s="4"/>
      <c r="B380" s="4"/>
      <c r="C380" s="4"/>
      <c r="D380" s="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</row>
    <row r="381" spans="1:17" s="3" customFormat="1" ht="12.75">
      <c r="A381" s="4"/>
      <c r="B381" s="4"/>
      <c r="C381" s="4"/>
      <c r="D381" s="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</row>
    <row r="382" spans="1:17" s="3" customFormat="1" ht="12.75">
      <c r="A382" s="4"/>
      <c r="B382" s="4"/>
      <c r="C382" s="4"/>
      <c r="D382" s="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</row>
    <row r="383" spans="1:17" s="3" customFormat="1" ht="12.75">
      <c r="A383" s="4"/>
      <c r="B383" s="4"/>
      <c r="C383" s="4"/>
      <c r="D383" s="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</row>
    <row r="384" spans="1:17" s="3" customFormat="1" ht="12.75">
      <c r="A384" s="4"/>
      <c r="B384" s="4"/>
      <c r="C384" s="4"/>
      <c r="D384" s="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</row>
    <row r="385" spans="1:17" s="3" customFormat="1" ht="12.75">
      <c r="A385" s="4"/>
      <c r="B385" s="4"/>
      <c r="C385" s="4"/>
      <c r="D385" s="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</row>
    <row r="386" spans="1:17" s="3" customFormat="1" ht="12.75">
      <c r="A386" s="4"/>
      <c r="B386" s="4"/>
      <c r="C386" s="4"/>
      <c r="D386" s="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</row>
    <row r="387" spans="1:17" s="3" customFormat="1" ht="12.75">
      <c r="A387" s="4"/>
      <c r="B387" s="4"/>
      <c r="C387" s="4"/>
      <c r="D387" s="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</row>
    <row r="388" spans="1:17" s="3" customFormat="1" ht="12.75">
      <c r="A388" s="4"/>
      <c r="B388" s="4"/>
      <c r="C388" s="4"/>
      <c r="D388" s="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</row>
    <row r="389" spans="1:17" s="3" customFormat="1" ht="12.75">
      <c r="A389" s="4"/>
      <c r="B389" s="4"/>
      <c r="C389" s="4"/>
      <c r="D389" s="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</row>
    <row r="390" spans="1:17" s="3" customFormat="1" ht="12.75">
      <c r="A390" s="4"/>
      <c r="B390" s="4"/>
      <c r="C390" s="4"/>
      <c r="D390" s="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</row>
    <row r="391" spans="1:17" s="3" customFormat="1" ht="12.75">
      <c r="A391" s="4"/>
      <c r="B391" s="4"/>
      <c r="C391" s="4"/>
      <c r="D391" s="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</row>
    <row r="392" spans="1:17" s="3" customFormat="1" ht="12.75">
      <c r="A392" s="4"/>
      <c r="B392" s="4"/>
      <c r="C392" s="4"/>
      <c r="D392" s="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</row>
    <row r="393" spans="1:17" s="3" customFormat="1" ht="12.75">
      <c r="A393" s="4"/>
      <c r="B393" s="4"/>
      <c r="C393" s="4"/>
      <c r="D393" s="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</row>
    <row r="394" spans="1:17" s="3" customFormat="1" ht="12.75">
      <c r="A394" s="4"/>
      <c r="B394" s="4"/>
      <c r="C394" s="4"/>
      <c r="D394" s="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</row>
    <row r="395" spans="1:17" s="3" customFormat="1" ht="12.75">
      <c r="A395" s="4"/>
      <c r="B395" s="4"/>
      <c r="C395" s="4"/>
      <c r="D395" s="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</row>
    <row r="396" spans="1:17" s="3" customFormat="1" ht="12.75">
      <c r="A396" s="4"/>
      <c r="B396" s="4"/>
      <c r="C396" s="4"/>
      <c r="D396" s="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</row>
    <row r="397" spans="1:17" s="3" customFormat="1" ht="12.75">
      <c r="A397" s="4"/>
      <c r="B397" s="4"/>
      <c r="C397" s="4"/>
      <c r="D397" s="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</row>
    <row r="398" spans="1:17" s="3" customFormat="1" ht="12.75">
      <c r="A398" s="4"/>
      <c r="B398" s="4"/>
      <c r="C398" s="4"/>
      <c r="D398" s="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</row>
    <row r="399" spans="1:17" s="3" customFormat="1" ht="12.75">
      <c r="A399" s="4"/>
      <c r="B399" s="4"/>
      <c r="C399" s="4"/>
      <c r="D399" s="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</row>
    <row r="400" spans="1:17" s="3" customFormat="1" ht="12.75">
      <c r="A400" s="4"/>
      <c r="B400" s="4"/>
      <c r="C400" s="4"/>
      <c r="D400" s="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</row>
    <row r="401" spans="1:17" s="3" customFormat="1" ht="12.75">
      <c r="A401" s="4"/>
      <c r="B401" s="4"/>
      <c r="C401" s="4"/>
      <c r="D401" s="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</row>
    <row r="402" spans="1:17" s="3" customFormat="1" ht="12.75">
      <c r="A402" s="4"/>
      <c r="B402" s="4"/>
      <c r="C402" s="4"/>
      <c r="D402" s="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</row>
    <row r="403" spans="1:17" s="3" customFormat="1" ht="12.75">
      <c r="A403" s="4"/>
      <c r="B403" s="4"/>
      <c r="C403" s="4"/>
      <c r="D403" s="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</row>
    <row r="404" spans="1:17" s="3" customFormat="1" ht="12.75">
      <c r="A404" s="4"/>
      <c r="B404" s="4"/>
      <c r="C404" s="4"/>
      <c r="D404" s="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</row>
    <row r="405" spans="1:17" s="3" customFormat="1" ht="12.75">
      <c r="A405" s="4"/>
      <c r="B405" s="4"/>
      <c r="C405" s="4"/>
      <c r="D405" s="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</row>
    <row r="406" spans="1:17" s="3" customFormat="1" ht="12.75">
      <c r="A406" s="4"/>
      <c r="B406" s="4"/>
      <c r="C406" s="4"/>
      <c r="D406" s="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</row>
    <row r="407" spans="1:17" s="3" customFormat="1" ht="12.75">
      <c r="A407" s="4"/>
      <c r="B407" s="4"/>
      <c r="C407" s="4"/>
      <c r="D407" s="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</row>
    <row r="408" spans="1:17" s="3" customFormat="1" ht="12.75">
      <c r="A408" s="4"/>
      <c r="B408" s="4"/>
      <c r="C408" s="4"/>
      <c r="D408" s="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</row>
    <row r="409" spans="1:17" s="3" customFormat="1" ht="12.75">
      <c r="A409" s="4"/>
      <c r="B409" s="4"/>
      <c r="C409" s="4"/>
      <c r="D409" s="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</row>
    <row r="410" spans="1:17" s="3" customFormat="1" ht="12.75">
      <c r="A410" s="4"/>
      <c r="B410" s="4"/>
      <c r="C410" s="4"/>
      <c r="D410" s="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</row>
    <row r="411" spans="1:17" s="3" customFormat="1" ht="12.75">
      <c r="A411" s="4"/>
      <c r="B411" s="4"/>
      <c r="C411" s="4"/>
      <c r="D411" s="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</row>
    <row r="412" spans="1:17" s="3" customFormat="1" ht="12.75">
      <c r="A412" s="4"/>
      <c r="B412" s="4"/>
      <c r="C412" s="4"/>
      <c r="D412" s="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</row>
    <row r="413" spans="1:17" s="3" customFormat="1" ht="12.75">
      <c r="A413" s="4"/>
      <c r="B413" s="4"/>
      <c r="C413" s="4"/>
      <c r="D413" s="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</row>
    <row r="414" spans="1:17" s="3" customFormat="1" ht="12.75">
      <c r="A414" s="4"/>
      <c r="B414" s="4"/>
      <c r="C414" s="4"/>
      <c r="D414" s="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</row>
    <row r="415" spans="1:17" s="3" customFormat="1" ht="12.75">
      <c r="A415" s="4"/>
      <c r="B415" s="4"/>
      <c r="C415" s="4"/>
      <c r="D415" s="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</row>
    <row r="416" spans="1:17" s="3" customFormat="1" ht="12.75">
      <c r="A416" s="4"/>
      <c r="B416" s="4"/>
      <c r="C416" s="4"/>
      <c r="D416" s="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</row>
    <row r="417" spans="1:17" s="3" customFormat="1" ht="12.75">
      <c r="A417" s="4"/>
      <c r="B417" s="4"/>
      <c r="C417" s="4"/>
      <c r="D417" s="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</row>
    <row r="418" spans="1:17" s="3" customFormat="1" ht="12.75">
      <c r="A418" s="4"/>
      <c r="B418" s="4"/>
      <c r="C418" s="4"/>
      <c r="D418" s="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</row>
    <row r="419" spans="1:17" s="3" customFormat="1" ht="12.75">
      <c r="A419" s="4"/>
      <c r="B419" s="4"/>
      <c r="C419" s="4"/>
      <c r="D419" s="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</row>
    <row r="420" spans="1:17" s="3" customFormat="1" ht="12.75">
      <c r="A420" s="4"/>
      <c r="B420" s="4"/>
      <c r="C420" s="4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</row>
    <row r="421" spans="1:17" s="3" customFormat="1" ht="12.75">
      <c r="A421" s="4"/>
      <c r="B421" s="4"/>
      <c r="C421" s="4"/>
      <c r="D421" s="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</row>
    <row r="422" spans="1:17" s="3" customFormat="1" ht="12.75">
      <c r="A422" s="4"/>
      <c r="B422" s="4"/>
      <c r="C422" s="4"/>
      <c r="D422" s="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</row>
    <row r="423" spans="1:17" s="3" customFormat="1" ht="12.75">
      <c r="A423" s="4"/>
      <c r="B423" s="4"/>
      <c r="C423" s="4"/>
      <c r="D423" s="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</row>
    <row r="424" spans="1:17" s="3" customFormat="1" ht="12.75">
      <c r="A424" s="4"/>
      <c r="B424" s="4"/>
      <c r="C424" s="4"/>
      <c r="D424" s="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</row>
    <row r="425" spans="1:17" s="3" customFormat="1" ht="12.75">
      <c r="A425" s="4"/>
      <c r="B425" s="4"/>
      <c r="C425" s="4"/>
      <c r="D425" s="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</row>
    <row r="426" spans="1:17" s="3" customFormat="1" ht="12.75">
      <c r="A426" s="4"/>
      <c r="B426" s="4"/>
      <c r="C426" s="4"/>
      <c r="D426" s="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</row>
    <row r="427" spans="1:17" s="3" customFormat="1" ht="12.75">
      <c r="A427" s="4"/>
      <c r="B427" s="4"/>
      <c r="C427" s="4"/>
      <c r="D427" s="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</row>
    <row r="428" spans="1:17" s="3" customFormat="1" ht="12.75">
      <c r="A428" s="4"/>
      <c r="B428" s="4"/>
      <c r="C428" s="4"/>
      <c r="D428" s="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</row>
    <row r="429" spans="1:17" s="3" customFormat="1" ht="12.75">
      <c r="A429" s="4"/>
      <c r="B429" s="4"/>
      <c r="C429" s="4"/>
      <c r="D429" s="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</row>
    <row r="430" spans="1:17" s="3" customFormat="1" ht="12.75">
      <c r="A430" s="4"/>
      <c r="B430" s="4"/>
      <c r="C430" s="4"/>
      <c r="D430" s="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</row>
    <row r="431" spans="1:17" s="3" customFormat="1" ht="12.75">
      <c r="A431" s="4"/>
      <c r="B431" s="4"/>
      <c r="C431" s="4"/>
      <c r="D431" s="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</row>
    <row r="432" spans="1:17" s="3" customFormat="1" ht="12.75">
      <c r="A432" s="4"/>
      <c r="B432" s="4"/>
      <c r="C432" s="4"/>
      <c r="D432" s="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</row>
    <row r="433" spans="1:17" s="3" customFormat="1" ht="12.75">
      <c r="A433" s="4"/>
      <c r="B433" s="4"/>
      <c r="C433" s="4"/>
      <c r="D433" s="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</row>
    <row r="434" spans="1:17" s="3" customFormat="1" ht="12.75">
      <c r="A434" s="4"/>
      <c r="B434" s="4"/>
      <c r="C434" s="4"/>
      <c r="D434" s="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</row>
    <row r="435" spans="1:17" s="3" customFormat="1" ht="12.75">
      <c r="A435" s="4"/>
      <c r="B435" s="4"/>
      <c r="C435" s="4"/>
      <c r="D435" s="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</row>
    <row r="436" spans="1:17" s="3" customFormat="1" ht="12.75">
      <c r="A436" s="4"/>
      <c r="B436" s="4"/>
      <c r="C436" s="4"/>
      <c r="D436" s="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</row>
    <row r="437" spans="1:17" s="3" customFormat="1" ht="12.75">
      <c r="A437" s="4"/>
      <c r="B437" s="4"/>
      <c r="C437" s="4"/>
      <c r="D437" s="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</row>
    <row r="438" spans="1:17" s="3" customFormat="1" ht="12.75">
      <c r="A438" s="4"/>
      <c r="B438" s="4"/>
      <c r="C438" s="4"/>
      <c r="D438" s="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</row>
    <row r="439" spans="1:17" s="3" customFormat="1" ht="12.75">
      <c r="A439" s="4"/>
      <c r="B439" s="4"/>
      <c r="C439" s="4"/>
      <c r="D439" s="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</row>
    <row r="440" spans="1:17" s="3" customFormat="1" ht="12.75">
      <c r="A440" s="4"/>
      <c r="B440" s="4"/>
      <c r="C440" s="4"/>
      <c r="D440" s="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</row>
    <row r="441" spans="1:17" s="3" customFormat="1" ht="12.75">
      <c r="A441" s="4"/>
      <c r="B441" s="4"/>
      <c r="C441" s="4"/>
      <c r="D441" s="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</row>
  </sheetData>
  <sheetProtection/>
  <mergeCells count="1">
    <mergeCell ref="A5:Q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2010-05-05T06:06:11Z</cp:lastPrinted>
  <dcterms:created xsi:type="dcterms:W3CDTF">2002-10-21T08:56:44Z</dcterms:created>
  <dcterms:modified xsi:type="dcterms:W3CDTF">2010-06-15T15:07:57Z</dcterms:modified>
  <cp:category/>
  <cp:version/>
  <cp:contentType/>
  <cp:contentStatus/>
</cp:coreProperties>
</file>