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. nr 2" sheetId="2" r:id="rId2"/>
    <sheet name="zał. nr 3" sheetId="3" r:id="rId3"/>
    <sheet name="zał. nr 5." sheetId="4" r:id="rId4"/>
    <sheet name="zał. nr 4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 nr 11" sheetId="11" r:id="rId11"/>
  </sheets>
  <definedNames>
    <definedName name="_xlnm.Print_Area" localSheetId="6">'zał. nr 7'!$A:$IV</definedName>
    <definedName name="_xlnm.Print_Titles" localSheetId="0">'zał. nr 1'!$6:$6</definedName>
    <definedName name="_xlnm.Print_Titles" localSheetId="1">'zał. nr 2'!$6:$6</definedName>
    <definedName name="_xlnm.Print_Titles" localSheetId="2">'zał. nr 3'!$21:$21</definedName>
    <definedName name="_xlnm.Print_Titles" localSheetId="4">'zał. nr 4'!$7:$7</definedName>
    <definedName name="_xlnm.Print_Titles" localSheetId="5">'zał. nr 6'!$6:$6</definedName>
    <definedName name="_xlnm.Print_Titles" localSheetId="6">'zał. nr 7'!$7:$7</definedName>
    <definedName name="_xlnm.Print_Titles" localSheetId="7">'zał. nr 8'!$6:$6</definedName>
  </definedNames>
  <calcPr fullCalcOnLoad="1"/>
</workbook>
</file>

<file path=xl/sharedStrings.xml><?xml version="1.0" encoding="utf-8"?>
<sst xmlns="http://schemas.openxmlformats.org/spreadsheetml/2006/main" count="2349" uniqueCount="1027">
  <si>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</si>
  <si>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</si>
  <si>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</si>
  <si>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</si>
  <si>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</si>
  <si>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</si>
  <si>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</si>
  <si>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</si>
  <si>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</si>
  <si>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</si>
  <si>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</si>
  <si>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</si>
  <si>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</si>
  <si>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</si>
  <si>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</si>
  <si>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</si>
  <si>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</si>
  <si>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</si>
  <si>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</si>
  <si>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</si>
  <si>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</si>
  <si>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</si>
  <si>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</si>
  <si>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756</t>
  </si>
  <si>
    <t>Dochody od osób prawnych, od osób fizycznych i od innych jednostek nie posiadających osobowości prawnej</t>
  </si>
  <si>
    <t>75615</t>
  </si>
  <si>
    <t>75618</t>
  </si>
  <si>
    <t>75621</t>
  </si>
  <si>
    <t>758</t>
  </si>
  <si>
    <t>Różne rozliczenia</t>
  </si>
  <si>
    <t>75801</t>
  </si>
  <si>
    <t>gimnazja</t>
  </si>
  <si>
    <t>Ochrona zdrowia</t>
  </si>
  <si>
    <t>przeciwdziałanie alkoholizmowi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</si>
  <si>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</si>
  <si>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</si>
  <si>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</si>
  <si>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</si>
  <si>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</si>
  <si>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</si>
  <si>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</si>
  <si>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</si>
  <si>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</si>
  <si>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</si>
  <si>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</si>
  <si>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</si>
  <si>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</si>
  <si>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</si>
  <si>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</si>
  <si>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</si>
  <si>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pozostałych</t>
  </si>
  <si>
    <t>Działalność usługowa</t>
  </si>
  <si>
    <t>71004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</si>
  <si>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</si>
  <si>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</si>
  <si>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</si>
  <si>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</si>
  <si>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</si>
  <si>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</si>
  <si>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</si>
  <si>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</si>
  <si>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wydatki na zakupy inwestycyjne jednostek budżetowych</t>
  </si>
  <si>
    <t>Urzędy naczelnych organów władzy państwowej, kontroli i ochrony prawa oraz sądownictwa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</si>
  <si>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</si>
  <si>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</si>
  <si>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</si>
  <si>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</si>
  <si>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</si>
  <si>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</si>
  <si>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</si>
  <si>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</si>
  <si>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85154</t>
  </si>
  <si>
    <t>składki na ubezpieczenia zdrowotne</t>
  </si>
  <si>
    <t>900</t>
  </si>
  <si>
    <t>90095</t>
  </si>
  <si>
    <t>Kultura i ochrona dziedzictwa narodowego</t>
  </si>
  <si>
    <t>92118</t>
  </si>
  <si>
    <t>plan</t>
  </si>
  <si>
    <t xml:space="preserve">plan </t>
  </si>
  <si>
    <t>przychody</t>
  </si>
  <si>
    <t>rozchody</t>
  </si>
  <si>
    <t>spłaty otrzymanych krajowych pożyczek i kredytów</t>
  </si>
  <si>
    <t>wpływy z różnych opłat</t>
  </si>
  <si>
    <t xml:space="preserve">wpływy z innych opłat stanowiacych dochody jednostek samorządu terytorialnego na podstawie ustaw </t>
  </si>
  <si>
    <t>Rady Miejskiej Trzcianki</t>
  </si>
  <si>
    <t>przychody z zaciagniętych pożyczek i kredytów na rynku krajowym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</si>
  <si>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</si>
  <si>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</si>
  <si>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</si>
  <si>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</si>
  <si>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</si>
  <si>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</si>
  <si>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</si>
  <si>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</si>
  <si>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</si>
  <si>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</si>
  <si>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</si>
  <si>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</si>
  <si>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</si>
  <si>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</si>
  <si>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</si>
  <si>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</si>
  <si>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</si>
  <si>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</si>
  <si>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</si>
  <si>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</si>
  <si>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</si>
  <si>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</si>
  <si>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</si>
  <si>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</si>
  <si>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</si>
  <si>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</si>
  <si>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</si>
  <si>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</si>
  <si>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koszty postępowania sądowego i prokuratorskiego</t>
  </si>
  <si>
    <t>0690</t>
  </si>
  <si>
    <t>75807</t>
  </si>
  <si>
    <t xml:space="preserve">Pomoc społeczna </t>
  </si>
  <si>
    <t>Pomoc społeczna</t>
  </si>
  <si>
    <t>Załącznik Nr 1</t>
  </si>
  <si>
    <t>Załącznik Nr 3</t>
  </si>
  <si>
    <t>dotacja podmiotowa z budżetu dla samorządowej instytucji kultury</t>
  </si>
  <si>
    <t xml:space="preserve">wynagrodzenia bezosobowe </t>
  </si>
  <si>
    <t>wynagrodzenia bezosobowe</t>
  </si>
  <si>
    <t>0830</t>
  </si>
  <si>
    <t>zwiększenia</t>
  </si>
  <si>
    <t>zmniejszenia</t>
  </si>
  <si>
    <t>zakup usług zdrowotnych</t>
  </si>
  <si>
    <t>zakup usług dostępu do sieci Internet</t>
  </si>
  <si>
    <t>przychody z zaciągniętych pożyczek na finansowanie zadań realizowanych z udziałem środków pochodzących z budżetu Unii Eropejskiej</t>
  </si>
  <si>
    <t xml:space="preserve"> </t>
  </si>
  <si>
    <t xml:space="preserve">       </t>
  </si>
  <si>
    <t xml:space="preserve">                   </t>
  </si>
  <si>
    <t>dotacje celowe otrzymane z budżetu państwa na realizację zadań bieżących z zakresu administracji rządowej oraz innych zadań zleconych gminie (związkom gmin) ustawami</t>
  </si>
  <si>
    <t>75831</t>
  </si>
  <si>
    <t>Załącznik Nr 10</t>
  </si>
  <si>
    <t xml:space="preserve">      Ochrona zdrowia</t>
  </si>
  <si>
    <t xml:space="preserve">do Uchwały Nr </t>
  </si>
  <si>
    <t xml:space="preserve">z dnia </t>
  </si>
  <si>
    <t>0760</t>
  </si>
  <si>
    <t>Załącznik Nr 6</t>
  </si>
  <si>
    <t>Załącznik Nr 9</t>
  </si>
  <si>
    <t>plan po
zmianach</t>
  </si>
  <si>
    <t>fundusz obrotowy na koniec roku</t>
  </si>
  <si>
    <t>Nazwa jednostki</t>
  </si>
  <si>
    <t>Zakres dotacji</t>
  </si>
  <si>
    <t>Kwota dotacji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</si>
  <si>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</si>
  <si>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</si>
  <si>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</si>
  <si>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</si>
  <si>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>utrzymanie pracownika ZNP</t>
  </si>
  <si>
    <t>opłaty za administrowanie i czynsze za budynki, lokale i pomieszczenia garażowe</t>
  </si>
  <si>
    <t>01095</t>
  </si>
  <si>
    <t>0770</t>
  </si>
  <si>
    <t>szkolenia pracowników niebędących członkami korpusu służby cywilnej</t>
  </si>
  <si>
    <t>rezerwa na inwestycje i zakupy inwestycyjne</t>
  </si>
  <si>
    <t>z dnia</t>
  </si>
  <si>
    <t>zakup worków na nieczystości</t>
  </si>
  <si>
    <t>popularyzacja wiedzy o środowisku</t>
  </si>
  <si>
    <t>wywóz kontenerów na wsiach</t>
  </si>
  <si>
    <t>0370</t>
  </si>
  <si>
    <t>składki na ubezpieczenie zdrowotne opłacane za osoby pobierające niektóre świadczenia z pomocy społecznej, niektóre świadczenia rodzinne oraz za osoby uczestniczące w zajęciach w centrum integracji społecznej</t>
  </si>
  <si>
    <t>różnica</t>
  </si>
  <si>
    <t>świadczenia rodzinne, świadczenia z funduszu alimentacyjnego oraz składki na ubezpieczenia emerytalne i rentowe z ubezpieczenia społecznego</t>
  </si>
  <si>
    <t>Rodzaj dotacji</t>
  </si>
  <si>
    <t>podmiotowa</t>
  </si>
  <si>
    <t>celowa</t>
  </si>
  <si>
    <t>01009</t>
  </si>
  <si>
    <t>Rejonowy Związek Spółek Wodnych w Trzciance</t>
  </si>
  <si>
    <t>działalność instytucji kultury - porozumienie</t>
  </si>
  <si>
    <t>utrzymanie hali sportowo-widowiskowej przy L.O. 
w Trzciance</t>
  </si>
  <si>
    <t>Ośrodki pomocy społecznej</t>
  </si>
  <si>
    <t>dotacje celowe otrzymane z powiatu na zadania bieżące realizowane na podstawie porozumień (umów) między jednostkami samorządu terytorialnego</t>
  </si>
  <si>
    <t>dotacje na realizację zadań z zakresu administracji rządowej</t>
  </si>
  <si>
    <t>wydatki przeznaczone na realizację zadań z zakresu administracji rządowej</t>
  </si>
  <si>
    <t>skladki na ubezpieczenia społeczne</t>
  </si>
  <si>
    <t>Dochody</t>
  </si>
  <si>
    <t xml:space="preserve">Dochody z tytułu opłat za wydawanie zezwoleń na sprzedaż napojów alkoholowych </t>
  </si>
  <si>
    <t>Plan wydatków majątkowych na 2011 rok</t>
  </si>
  <si>
    <t>opłaty z tytułu zakupu usług telekomunikacyjnych świadczonej w stacjonarnej publicznej sieci telefonicznej</t>
  </si>
  <si>
    <t>wpływy z opłat za wydawanie zezwoleń na sprzedaż napojów alkoholowych</t>
  </si>
  <si>
    <t>wpływy i wydatki związane z gromadzeniem środków z opłat i kar za korzystanie ze środowiska</t>
  </si>
  <si>
    <t>Załacznik Nr 5</t>
  </si>
  <si>
    <t>1. Dotacje dla jednostek sektora finansów publicznych</t>
  </si>
  <si>
    <t>2. Dotacje dla jednostek spoza sektora finansów publicznych</t>
  </si>
  <si>
    <t>Starostwo Powiatu Czarnkowsko - Trzcianeckiego</t>
  </si>
  <si>
    <t xml:space="preserve">Podsumowanie I. </t>
  </si>
  <si>
    <t>konserwacje i remonty rowów melioracyjnych będących własnością gminy Trzcianka</t>
  </si>
  <si>
    <t>prowadzenie niepublicznego punktu przedszkolnego</t>
  </si>
  <si>
    <t>zakup pojemników na pety, makulaturę, szkło</t>
  </si>
  <si>
    <t xml:space="preserve">I. Dochody </t>
  </si>
  <si>
    <t>II. Wydatki</t>
  </si>
  <si>
    <t>1. Dochody</t>
  </si>
  <si>
    <t>2. Wydatki</t>
  </si>
  <si>
    <t>Załącznik Nr 4</t>
  </si>
  <si>
    <t>Załącznik Nr 7</t>
  </si>
  <si>
    <t>Wydatki na realizację zadań określonych w programie profilaktyki i rozwiązywania problemów alkoholowych oraz programu przeciwdziałania narkomanii</t>
  </si>
  <si>
    <t xml:space="preserve">Dział </t>
  </si>
  <si>
    <t xml:space="preserve">Rozdział </t>
  </si>
  <si>
    <t xml:space="preserve">§ </t>
  </si>
  <si>
    <t>Nazwa</t>
  </si>
  <si>
    <t>Plan</t>
  </si>
  <si>
    <t>Klasyfikacja</t>
  </si>
  <si>
    <t>Świadczenia rodzinne, świadczenia z funduszu alimentacyjnego oraz składki na ubezpieczenie emerytalne i rentowe z ubezpieczenia społecznego</t>
  </si>
  <si>
    <t>Załącznik Nr 11</t>
  </si>
  <si>
    <t xml:space="preserve">Zespół Szkół Katolickich im. św. Siostry Faustyny 
w Trzciance  </t>
  </si>
  <si>
    <t>prowadzenie Publicznej Katolickiej Szkoły Podstawowej</t>
  </si>
  <si>
    <t>prowadzenie Katolickiego Publicznego Gimnazjum</t>
  </si>
  <si>
    <t>prowadzenie Oddziału Przedszkolnego przy Publicznej Katolickiej Szkole Podstawowej</t>
  </si>
  <si>
    <t xml:space="preserve">Zespół Szkół Katolickich im. Św. Siostry Faustyny 
w Trzciance  </t>
  </si>
  <si>
    <t>Dochody i wydatki w 2012 roku w zakresie zadań realizowanych w drodze umów lub porozumień między jednostkami samorządu terytorialnego</t>
  </si>
  <si>
    <t xml:space="preserve">Plan na 2012 rok dochodów z wpływów z opłat i kar za korzystanie ze środowiska oraz plan wydatków sfinansowanych z tych dochodów </t>
  </si>
  <si>
    <t xml:space="preserve">Plan na 2012 rok dochodów z tytułu opłat za wydawanie zezwoleń na sprzedaż napojów alkoholowych oraz wydatków na realizację zadań określonych w programie profilaktyki i rozwiązywania problemów alkoholowych oraz programu przeciwdziałania narkomanii </t>
  </si>
  <si>
    <t xml:space="preserve">Przychody i rozchody budżetu 2012 roku </t>
  </si>
  <si>
    <t>opracowanie koncepcji i budowa skateparku</t>
  </si>
  <si>
    <t xml:space="preserve">I. Dochody i wydatki związane z realizacją zadań z zakresu administracji rządowej i innych zadań zleconych gminie odrębnymi ustawami w 2012 roku </t>
  </si>
  <si>
    <t>Zestawienie planowanych kwot dotacji udzielanych z budżetu w 2012 roku jednostkom sektora finansów publicznych i jednostkom spoza sektora finansów publicznych</t>
  </si>
  <si>
    <t>wynagrodzenie biegłego sądowego w dziedzinie leśnictwa</t>
  </si>
  <si>
    <t>zakup worków na odchody psów i innych zwierząt domowych oraz dystrybutorów do worków</t>
  </si>
  <si>
    <t>wywóz pojemników na szkło, pety i przeterminowane leki</t>
  </si>
  <si>
    <t>opracowanie operatu urządzeniowegolasu na lasy gminne</t>
  </si>
  <si>
    <t>opracowanie programu usuwania azbestu</t>
  </si>
  <si>
    <t>rezerwy</t>
  </si>
  <si>
    <t>rezerwa na realizację programu usuwania azbestu</t>
  </si>
  <si>
    <t>rezerwa na realizację programu budowa przydomowych oczyszczalni ścieków</t>
  </si>
  <si>
    <t>obiekty sportowe</t>
  </si>
  <si>
    <t>wykupy nieruchomości</t>
  </si>
  <si>
    <t>Punkt Przedszkolny "SŁONECZKO"</t>
  </si>
  <si>
    <t xml:space="preserve">Punkt Przedszkolny "Wesoła farma" </t>
  </si>
  <si>
    <t>Punkt Przedszkolny "Educhatka"</t>
  </si>
  <si>
    <t>Gmina Piła</t>
  </si>
  <si>
    <t>refundacja kosztów ponoszonych przez gminę Piła na dzieci będące mieszkańcami gminy Trzcianka a uczęszczające do pilskich niepublicznych przedszkoli</t>
  </si>
  <si>
    <t>budowa chodnika w Białej (wydatek funduszu sołeckiego)</t>
  </si>
  <si>
    <t>budowa chodnika w Radolinie (wydatek funduszu sołeckiego)</t>
  </si>
  <si>
    <t>budowa chodnika w Smolarnii (wydatek funduszu sołeckiego)</t>
  </si>
  <si>
    <t>zakup sprzętu muzycznego do sali ślubów</t>
  </si>
  <si>
    <t>zakup bazy danych GEOBAZA</t>
  </si>
  <si>
    <t>program - Elektroniczna książka interwencji</t>
  </si>
  <si>
    <t>budowa sali przy Gimnazjum Nr 2</t>
  </si>
  <si>
    <t>budowa chodnika w Stobnie (wydatek funduszu sołeckiego 4.252 zł, budżet ogólny 5.780 zł)</t>
  </si>
  <si>
    <t>01041</t>
  </si>
  <si>
    <t>Program Rozwoju Obszarów Wiejskich 2007 -2013</t>
  </si>
  <si>
    <t>budowa zjazdu z ul. Łomnickiej  na osiedle Okunie</t>
  </si>
  <si>
    <t>remont sal wiejskich w Biernatowie i Pokrzywnie</t>
  </si>
  <si>
    <t>remont dachu i elewacji sali wiejskiej we Wrzącej</t>
  </si>
  <si>
    <t>remont dachu i elewacji sali wiejskiej w Białej</t>
  </si>
  <si>
    <t>zakup ciągniczka z kosiarką (wydatek z funduszu sołectwa Siedlisko)</t>
  </si>
  <si>
    <t>budowa sieci wodociągowej oraz zasilania energetycznego do zaplecza sanitarno - treningowego boiska sportowego w Białej</t>
  </si>
  <si>
    <t>usunięcie kolizji sieci energetycznej na ulicy Reymonta</t>
  </si>
  <si>
    <t>modernizacja i rozbudowa centrum turystyki wodnej i ratownictwa wodnego oraz wędkarstwa a także budowa ciągu pieszo - rowerowego od ul. 27 Stycznia do tzw. Starej Plaży nad jez. Sarcz wraz z budową slipu (stanowiska do wodowania łodzi rybackich i turystycznych )oraz budowa pomostu</t>
  </si>
  <si>
    <t>PT przebudowy cmentarza komunalnego w Trzciance</t>
  </si>
  <si>
    <t>Dotacje na zadanie bieżące</t>
  </si>
  <si>
    <t>urządzanie i utrzymanie terenów zieleni, zadrzewień, zakrzewień oraz parków na terenie miasta i wsi</t>
  </si>
  <si>
    <t>Dochody związane z realizacją zadań z zakresu administracji rządowej 
w 2012 roku</t>
  </si>
  <si>
    <t>do Uchwały Nr</t>
  </si>
  <si>
    <t>Dochody budżetu gminy Trzcianka na 2012 rok</t>
  </si>
  <si>
    <t>Dział</t>
  </si>
  <si>
    <t>Rozdział</t>
  </si>
  <si>
    <t>Treść</t>
  </si>
  <si>
    <t>Kwota</t>
  </si>
  <si>
    <t>405 000,00</t>
  </si>
  <si>
    <t>Pozostała działalność</t>
  </si>
  <si>
    <t>Dochody z najmu i dzierżawy składników majątkowych Skarbu Państwa, jednostek samorządu terytorialnego lub innych jednostek zaliczanych do sektora finansów publicznych oraz innych umów o podobnym charakterze</t>
  </si>
  <si>
    <t>105 000,00</t>
  </si>
  <si>
    <t>Wpłaty z tytułu odpłatnego nabycia prawa własności oraz prawa użytkowania wieczystego nieruchomości</t>
  </si>
  <si>
    <t>300 000,00</t>
  </si>
  <si>
    <t>4 048 500,00</t>
  </si>
  <si>
    <t>Gospodarka gruntami i nieruchomościami</t>
  </si>
  <si>
    <t>Wpływy z opłat za zarząd, użytkowanie i użytkowanie wieczyste nieruchomości</t>
  </si>
  <si>
    <t>140 000,00</t>
  </si>
  <si>
    <t>2 009 500,00</t>
  </si>
  <si>
    <t>Wpływy z tytułu przekształcenia prawa użytkowania wieczystego przysługującego osobom fizycznym w prawo własności</t>
  </si>
  <si>
    <t>150 000,00</t>
  </si>
  <si>
    <t>1 737 000,00</t>
  </si>
  <si>
    <t>Pozostałe odsetki</t>
  </si>
  <si>
    <t>12 000,00</t>
  </si>
  <si>
    <t>10 000,00</t>
  </si>
  <si>
    <t>Plany zagospodarowania przestrzennego</t>
  </si>
  <si>
    <t>0960</t>
  </si>
  <si>
    <t>Otrzymane spadki, zapisy i darowizny w postaci pieniężnej</t>
  </si>
  <si>
    <t>163 600,00</t>
  </si>
  <si>
    <t>75011</t>
  </si>
  <si>
    <t>Urzędy wojewódzkie</t>
  </si>
  <si>
    <t>156 600,00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</si>
  <si>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</si>
  <si>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</si>
  <si>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7 000,00</t>
  </si>
  <si>
    <t>Wpływy z różnych dochodów</t>
  </si>
  <si>
    <t>751</t>
  </si>
  <si>
    <t>4 047,00</t>
  </si>
  <si>
    <t>75101</t>
  </si>
  <si>
    <t>Urzędy naczelnych organów władzy państwowej, kontroli i ochrony prawa</t>
  </si>
  <si>
    <t>5 200,00</t>
  </si>
  <si>
    <t>Straż gminna (miejska)</t>
  </si>
  <si>
    <t>Grzywny, mandaty i inne kary pieniężne od osób fizycznych</t>
  </si>
  <si>
    <t>5 000,00</t>
  </si>
  <si>
    <t>200,00</t>
  </si>
  <si>
    <t>26 744 983,00</t>
  </si>
  <si>
    <t>75601</t>
  </si>
  <si>
    <t>Wpływy z podatku dochodowego od osób fizycznych</t>
  </si>
  <si>
    <t>40 200,00</t>
  </si>
  <si>
    <t>Podatek od działalności gospodarczej osób fizycznych, opłacany w formie karty podatkowej</t>
  </si>
  <si>
    <t>40 000,00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</si>
  <si>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</si>
  <si>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</si>
  <si>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8 675 662,00</t>
  </si>
  <si>
    <t>Podatek od nieruchomości</t>
  </si>
  <si>
    <t>8 101 293,00</t>
  </si>
  <si>
    <t>Podatek rolny</t>
  </si>
  <si>
    <t>44 326,00</t>
  </si>
  <si>
    <t>Podatek leśny</t>
  </si>
  <si>
    <t>445 043,00</t>
  </si>
  <si>
    <t>Podatek od środków transportowych</t>
  </si>
  <si>
    <t>65 000,00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</si>
  <si>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</si>
  <si>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</si>
  <si>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</si>
  <si>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4 781 360,00</t>
  </si>
  <si>
    <t>3 188 798,00</t>
  </si>
  <si>
    <t>536 996,00</t>
  </si>
  <si>
    <t>10 566,00</t>
  </si>
  <si>
    <t>Opłata od posiadania psów</t>
  </si>
  <si>
    <t>Wpływy z opłaty targowej</t>
  </si>
  <si>
    <t>660 000,00</t>
  </si>
  <si>
    <t>33 000,00</t>
  </si>
  <si>
    <t>Wpływy z innych opłat stanowiących dochody jednostek samorządu terytorialnego na podstawie ustaw</t>
  </si>
  <si>
    <t>750 000,00</t>
  </si>
  <si>
    <t>Wpływy z opłaty skarbowej</t>
  </si>
  <si>
    <t>170 000,00</t>
  </si>
  <si>
    <t>Wpływy z opłaty eksploatacyjnej</t>
  </si>
  <si>
    <t>22 000,00</t>
  </si>
  <si>
    <t>Wpływy z opłat za zezwolenia na sprzedaż alkoholu</t>
  </si>
  <si>
    <t>358 000,00</t>
  </si>
  <si>
    <t>Wpływy z innych lokalnych opłat pobieranych przez jednostki samorządu terytorialnego na podstawie odrębnych ustaw</t>
  </si>
  <si>
    <t>200 000,00</t>
  </si>
  <si>
    <t>Udziały gmin w podatkach stanowiących dochód budżetu państwa</t>
  </si>
  <si>
    <t>12 497 761,00</t>
  </si>
  <si>
    <t>Podatek dochodowy od osób fizycznych</t>
  </si>
  <si>
    <t>11 597 761,00</t>
  </si>
  <si>
    <t>Podatek dochodowy od osób prawnych</t>
  </si>
  <si>
    <t>900 000,00</t>
  </si>
  <si>
    <t>20 447 874,00</t>
  </si>
  <si>
    <t>Część oświatowa subwencji ogólnej dla jednostek samorządu terytorialnego</t>
  </si>
  <si>
    <t>16 462 477,00</t>
  </si>
  <si>
    <t>2920</t>
  </si>
  <si>
    <t>Subwencje ogólne z budżetu państwa</t>
  </si>
  <si>
    <t>Część wyrównawcza subwencji ogólnej dla gmin</t>
  </si>
  <si>
    <t>3 219 834,00</t>
  </si>
  <si>
    <t>75814</t>
  </si>
  <si>
    <t>Różne rozliczenia finansowe</t>
  </si>
  <si>
    <t>2 000,00</t>
  </si>
  <si>
    <t>Część równoważąca subwencji ogólnej dla gmin</t>
  </si>
  <si>
    <t>763 563,00</t>
  </si>
  <si>
    <t>1 334 440,00</t>
  </si>
  <si>
    <t>Szkoły podstawowe</t>
  </si>
  <si>
    <t>123 440,00</t>
  </si>
  <si>
    <t>Wpływy z różnych opłat</t>
  </si>
  <si>
    <t>700,00</t>
  </si>
  <si>
    <t>86 018,00</t>
  </si>
  <si>
    <t>192,00</t>
  </si>
  <si>
    <t>36 530,00</t>
  </si>
  <si>
    <t xml:space="preserve">Przedszkola </t>
  </si>
  <si>
    <t>1 070 000,00</t>
  </si>
  <si>
    <t>6 256,00</t>
  </si>
  <si>
    <t>Wpływy z usług</t>
  </si>
  <si>
    <t>1 060 575,00</t>
  </si>
  <si>
    <t>24,00</t>
  </si>
  <si>
    <t>3 145,00</t>
  </si>
  <si>
    <t>80110</t>
  </si>
  <si>
    <t>Gimnazja</t>
  </si>
  <si>
    <t>11 000,00</t>
  </si>
  <si>
    <t>10 177,00</t>
  </si>
  <si>
    <t>23,00</t>
  </si>
  <si>
    <t>600,00</t>
  </si>
  <si>
    <t>80148</t>
  </si>
  <si>
    <t>Stołówki szkolne i przedszkolne</t>
  </si>
  <si>
    <t>130 000,00</t>
  </si>
  <si>
    <t>9 283 623,00</t>
  </si>
  <si>
    <t>85212</t>
  </si>
  <si>
    <t>Świadczenia rodzinne, świadczenia z funduszu alimentacyjneego oraz składki na ubezpieczenia emerytalne i rentowe z ubezpieczenia społecznego</t>
  </si>
  <si>
    <t>6 942 113,00</t>
  </si>
  <si>
    <t>6 809 813,00</t>
  </si>
  <si>
    <t>2360</t>
  </si>
  <si>
    <t>Dochody jednostek samorządu terytorialnego związane z realizacją zadań z zakresu administracji rządowej oraz innych zadań zleconych ustawami</t>
  </si>
  <si>
    <t>132 300,00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</si>
  <si>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</si>
  <si>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</si>
  <si>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71 544,00</t>
  </si>
  <si>
    <t>34 444,00</t>
  </si>
  <si>
    <t>2030</t>
  </si>
  <si>
    <t>Dotacje celowe otrzymane z budżetu państwa na realizację własnych zadań bieżących gmin (związków gmin)</t>
  </si>
  <si>
    <t>37 100,00</t>
  </si>
  <si>
    <t>Zasiłki i pomoc w naturze oraz składki na ubezpieczenia emerytalne i rentowe</t>
  </si>
  <si>
    <t>833 076,00</t>
  </si>
  <si>
    <t>15 000,00</t>
  </si>
  <si>
    <t>818 076,00</t>
  </si>
  <si>
    <t>85216</t>
  </si>
  <si>
    <t>Zasiłki stałe</t>
  </si>
  <si>
    <t>429 600,00</t>
  </si>
  <si>
    <t>568 290,00</t>
  </si>
  <si>
    <t>3 800,00</t>
  </si>
  <si>
    <t>250,00</t>
  </si>
  <si>
    <t>150,00</t>
  </si>
  <si>
    <t>564 090,00</t>
  </si>
  <si>
    <t>439 000,00</t>
  </si>
  <si>
    <t>381 000,00</t>
  </si>
  <si>
    <t>90019</t>
  </si>
  <si>
    <t>Wpływy i wydatki związane z gromadzeniem środków z opłat i kar za korzystanie ze środowiska</t>
  </si>
  <si>
    <t>375 000,00</t>
  </si>
  <si>
    <t>6 000,00</t>
  </si>
  <si>
    <t>Wpływy z dywidend</t>
  </si>
  <si>
    <t>60 000,00</t>
  </si>
  <si>
    <t>Biblioteki</t>
  </si>
  <si>
    <t>2320</t>
  </si>
  <si>
    <t>Dotacje celowe otrzymane z powiatu na zadania bieżące realizowane na podstawie porozumień (umów) między jednostkami samorządu terytorialnego</t>
  </si>
  <si>
    <t xml:space="preserve">razem </t>
  </si>
  <si>
    <t>62 888 267,00</t>
  </si>
  <si>
    <t>Strona 3 z 3</t>
  </si>
  <si>
    <t>Załącznik Nr 2</t>
  </si>
  <si>
    <t xml:space="preserve">Rady Miejskiej Trzcianki </t>
  </si>
  <si>
    <t>Wydatki budżetu gminy Trzcianka na 2012 rok</t>
  </si>
  <si>
    <t>Wartość</t>
  </si>
  <si>
    <t>862 202,00</t>
  </si>
  <si>
    <t>Spółki wodne</t>
  </si>
  <si>
    <t>93 702,00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</si>
  <si>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</si>
  <si>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</si>
  <si>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</si>
  <si>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</si>
  <si>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11 700,00</t>
  </si>
  <si>
    <t>2850</t>
  </si>
  <si>
    <t>Wpłaty gmin na rzecz izb rolniczych w wysokości 2% uzyskanych wpływów z podatku rolnego</t>
  </si>
  <si>
    <t xml:space="preserve">Program rozwoju Obszarów Wiejskich 2007-2013 </t>
  </si>
  <si>
    <t>756 800,00</t>
  </si>
  <si>
    <t>6050</t>
  </si>
  <si>
    <t>Wydatki inwestycyjne jednostek budżetowych</t>
  </si>
  <si>
    <t>761 913,00</t>
  </si>
  <si>
    <t>Drogi publiczne gminne</t>
  </si>
  <si>
    <t>4210</t>
  </si>
  <si>
    <t>Zakup materiałów i wyposażenia</t>
  </si>
  <si>
    <t>32 037,00</t>
  </si>
  <si>
    <t>4270</t>
  </si>
  <si>
    <t>Zakup usług remontowych</t>
  </si>
  <si>
    <t>270 000,00</t>
  </si>
  <si>
    <t>4300</t>
  </si>
  <si>
    <t>Zakup usług pozostałych</t>
  </si>
  <si>
    <t>350 953,00</t>
  </si>
  <si>
    <t>4510</t>
  </si>
  <si>
    <t>Opłaty na rzecz budżetu państwa</t>
  </si>
  <si>
    <t>716,00</t>
  </si>
  <si>
    <t>108 207,00</t>
  </si>
  <si>
    <t>2 232 750,00</t>
  </si>
  <si>
    <t>70004</t>
  </si>
  <si>
    <t>Różne jednostki obsługi gospodarki mieszkaniowej</t>
  </si>
  <si>
    <t>35 000,00</t>
  </si>
  <si>
    <t>1 997 265,00</t>
  </si>
  <si>
    <t>75 000,00</t>
  </si>
  <si>
    <t>4260</t>
  </si>
  <si>
    <t>Zakup energii</t>
  </si>
  <si>
    <t>79 000,00</t>
  </si>
  <si>
    <t>588 000,00</t>
  </si>
  <si>
    <t>291 930,00</t>
  </si>
  <si>
    <t>4400</t>
  </si>
  <si>
    <t>Opłaty za administrowanie i czynsze za budynki, lokale i pomieszczenia garażowe</t>
  </si>
  <si>
    <t>856 000,00</t>
  </si>
  <si>
    <t>4430</t>
  </si>
  <si>
    <t>Różne opłaty i składki</t>
  </si>
  <si>
    <t>39 922,00</t>
  </si>
  <si>
    <t>4480</t>
  </si>
  <si>
    <t>63 816,00</t>
  </si>
  <si>
    <t>4500</t>
  </si>
  <si>
    <t>Pozostałe podatki na rzecz budżetów jednostek samorządu terytorialnego</t>
  </si>
  <si>
    <t>2 097,00</t>
  </si>
  <si>
    <t>1 500,00</t>
  </si>
  <si>
    <t>70095</t>
  </si>
  <si>
    <t>200 485,00</t>
  </si>
  <si>
    <t>400,00</t>
  </si>
  <si>
    <t>85,00</t>
  </si>
  <si>
    <t>177 220,00</t>
  </si>
  <si>
    <t>4170</t>
  </si>
  <si>
    <t>Wynagrodzenia bezosobowe</t>
  </si>
  <si>
    <t>145 000,00</t>
  </si>
  <si>
    <t>71035</t>
  </si>
  <si>
    <t>Cmentarze</t>
  </si>
  <si>
    <t>27 220,00</t>
  </si>
  <si>
    <t>220,00</t>
  </si>
  <si>
    <t>20 000,00</t>
  </si>
  <si>
    <t>6 247 632,00</t>
  </si>
  <si>
    <t>380 008,00</t>
  </si>
  <si>
    <t>3020</t>
  </si>
  <si>
    <t>Wydatki osobowe niezaliczone do wynagrodzeń</t>
  </si>
  <si>
    <t>1 080,00</t>
  </si>
  <si>
    <t>4010</t>
  </si>
  <si>
    <t>Wynagrodzenia osobowe pracowników</t>
  </si>
  <si>
    <t>260 550,00</t>
  </si>
  <si>
    <t>4040</t>
  </si>
  <si>
    <t>Dodatkowe wynagrodzenie roczne</t>
  </si>
  <si>
    <t>4110</t>
  </si>
  <si>
    <t>Składki na ubezpieczenia społeczne</t>
  </si>
  <si>
    <t>42 500,00</t>
  </si>
  <si>
    <t>4120</t>
  </si>
  <si>
    <t>Składki na Fundusz Pracy</t>
  </si>
  <si>
    <t>14 850,00</t>
  </si>
  <si>
    <t>4280</t>
  </si>
  <si>
    <t>Zakup usług zdrowotnych</t>
  </si>
  <si>
    <t>440,00</t>
  </si>
  <si>
    <t>11 400,00</t>
  </si>
  <si>
    <t>4410</t>
  </si>
  <si>
    <t>Podróże służbowe krajowe</t>
  </si>
  <si>
    <t>1 000,00</t>
  </si>
  <si>
    <t>3 000,00</t>
  </si>
  <si>
    <t>4440</t>
  </si>
  <si>
    <t>Odpisy na zakładowy fundusz świadczeń socjalnych</t>
  </si>
  <si>
    <t>9 588,00</t>
  </si>
  <si>
    <t>100,00</t>
  </si>
  <si>
    <t>4700</t>
  </si>
  <si>
    <t xml:space="preserve">Szkolenia pracowników niebędących członkami korpusu służby cywilnej </t>
  </si>
  <si>
    <t>2 500,00</t>
  </si>
  <si>
    <t>6060</t>
  </si>
  <si>
    <t>Wydatki na zakupy inwestycyjne jednostek budżetowych</t>
  </si>
  <si>
    <t>75022</t>
  </si>
  <si>
    <t>Rady gmin (miast i miast na prawach powiatu)</t>
  </si>
  <si>
    <t>314 472,00</t>
  </si>
  <si>
    <t>3030</t>
  </si>
  <si>
    <t xml:space="preserve">Różne wydatki na rzecz osób fizycznych </t>
  </si>
  <si>
    <t>289 372,00</t>
  </si>
  <si>
    <t>13 000,00</t>
  </si>
  <si>
    <t>11 500,00</t>
  </si>
  <si>
    <t>4370</t>
  </si>
  <si>
    <t>Opłata z tytułu zakupu usług telekomunikacyjnych świadczonych w stacjonarnej publicznej sieci telefonicznej.</t>
  </si>
  <si>
    <t>300,00</t>
  </si>
  <si>
    <t>5 246 167,00</t>
  </si>
  <si>
    <t>11 762,00</t>
  </si>
  <si>
    <t>3 209 610,00</t>
  </si>
  <si>
    <t>205 000,00</t>
  </si>
  <si>
    <t>539 173,00</t>
  </si>
  <si>
    <t>87 675,00</t>
  </si>
  <si>
    <t>48 900,00</t>
  </si>
  <si>
    <t>218 160,00</t>
  </si>
  <si>
    <t>87 200,00</t>
  </si>
  <si>
    <t>258 400,00</t>
  </si>
  <si>
    <t>4 320,00</t>
  </si>
  <si>
    <t>255 625,00</t>
  </si>
  <si>
    <t>4350</t>
  </si>
  <si>
    <t>Zakup usług dostępu do sieci Internet</t>
  </si>
  <si>
    <t>15 300,00</t>
  </si>
  <si>
    <t>4360</t>
  </si>
  <si>
    <t>Opłaty z tytułu zakupu usług telekomunikacyjnych świadczonych w ruchomej publicznej sieci telefonicznej</t>
  </si>
  <si>
    <t>25 350,00</t>
  </si>
  <si>
    <t>50 000,00</t>
  </si>
  <si>
    <t>4420</t>
  </si>
  <si>
    <t>Podróże służbowe zagraniczne</t>
  </si>
  <si>
    <t>31 350,00</t>
  </si>
  <si>
    <t>101 785,00</t>
  </si>
  <si>
    <t>500,00</t>
  </si>
  <si>
    <t>4610</t>
  </si>
  <si>
    <t>Koszty postępowania sądowego i prokuratorskiego</t>
  </si>
  <si>
    <t>15 400,00</t>
  </si>
  <si>
    <t>4780</t>
  </si>
  <si>
    <t>Składki na Fundusz Emerytur Pomostowych</t>
  </si>
  <si>
    <t>557,00</t>
  </si>
  <si>
    <t>63 100,00</t>
  </si>
  <si>
    <t>75075</t>
  </si>
  <si>
    <t>Promocja jednostek samorządu terytorialnego</t>
  </si>
  <si>
    <t>142 500,00</t>
  </si>
  <si>
    <t>12 500,00</t>
  </si>
  <si>
    <t>26 700,00</t>
  </si>
  <si>
    <t>71 500,00</t>
  </si>
  <si>
    <t>75095</t>
  </si>
  <si>
    <t>164 485,00</t>
  </si>
  <si>
    <t>4100</t>
  </si>
  <si>
    <t>Wynagrodzenia agencyjno-prowizyjne</t>
  </si>
  <si>
    <t>30 000,00</t>
  </si>
  <si>
    <t>310,00</t>
  </si>
  <si>
    <t>50,00</t>
  </si>
  <si>
    <t>5 225,00</t>
  </si>
  <si>
    <t>54 900,00</t>
  </si>
  <si>
    <t>3 447,00</t>
  </si>
  <si>
    <t>516,00</t>
  </si>
  <si>
    <t>84,00</t>
  </si>
  <si>
    <t>Bezpeiczeństwo publiczne i ochrona przeciwpożarowa</t>
  </si>
  <si>
    <t>436 749,00</t>
  </si>
  <si>
    <t>75412</t>
  </si>
  <si>
    <t>Ochotnicze straże pożarne</t>
  </si>
  <si>
    <t>161 397,00</t>
  </si>
  <si>
    <t>7 200,00</t>
  </si>
  <si>
    <t>21 000,00</t>
  </si>
  <si>
    <t>5 250,00</t>
  </si>
  <si>
    <t>850,00</t>
  </si>
  <si>
    <t>34 500,00</t>
  </si>
  <si>
    <t>24 900,00</t>
  </si>
  <si>
    <t>11 697,00</t>
  </si>
  <si>
    <t>5 600,00</t>
  </si>
  <si>
    <t>14 700,00</t>
  </si>
  <si>
    <t>3 600,00</t>
  </si>
  <si>
    <t>17 100,00</t>
  </si>
  <si>
    <t>266 952,00</t>
  </si>
  <si>
    <t>191 980,00</t>
  </si>
  <si>
    <t>28 800,00</t>
  </si>
  <si>
    <t>4 850,00</t>
  </si>
  <si>
    <t>5 800,00</t>
  </si>
  <si>
    <t>1 200,00</t>
  </si>
  <si>
    <t>980,00</t>
  </si>
  <si>
    <t>3 310,00</t>
  </si>
  <si>
    <t>5 532,00</t>
  </si>
  <si>
    <t>75495</t>
  </si>
  <si>
    <t>8 400,00</t>
  </si>
  <si>
    <t>3 400,00</t>
  </si>
  <si>
    <t>757</t>
  </si>
  <si>
    <t>Obsługa długu publicznego</t>
  </si>
  <si>
    <t>1 029 470,00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</si>
  <si>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</si>
  <si>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</si>
  <si>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</si>
  <si>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</si>
  <si>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 xml:space="preserve">Różne rozliczenia </t>
  </si>
  <si>
    <t>1 989 553,00</t>
  </si>
  <si>
    <t>Rezerwy ogólne i celowe</t>
  </si>
  <si>
    <t>4810</t>
  </si>
  <si>
    <t>Rezerwy</t>
  </si>
  <si>
    <t>1 371 553,00</t>
  </si>
  <si>
    <t>6800</t>
  </si>
  <si>
    <t>Rezerwy na inwestycje i zakupy inwestycyjne</t>
  </si>
  <si>
    <t>618 000,00</t>
  </si>
  <si>
    <t>27 029 550,00</t>
  </si>
  <si>
    <t>12 214 250,00</t>
  </si>
  <si>
    <t>2590</t>
  </si>
  <si>
    <t>Dotacja podmiotowa z budżetu dla publicznej jednostki systemu oświaty prowadzonej przez osobę prawną inną niż jednostka samorządu terytorialnego lub przez osobę fizyczną</t>
  </si>
  <si>
    <t>863 248,00</t>
  </si>
  <si>
    <t>213 065,00</t>
  </si>
  <si>
    <t>7 420 976,00</t>
  </si>
  <si>
    <t>636 139,00</t>
  </si>
  <si>
    <t>1 226 490,00</t>
  </si>
  <si>
    <t>181 901,00</t>
  </si>
  <si>
    <t>12 394,00</t>
  </si>
  <si>
    <t>378 300,00</t>
  </si>
  <si>
    <t>4230</t>
  </si>
  <si>
    <t>Zakup leków, wyrobów medycznych i produktów biobójczych</t>
  </si>
  <si>
    <t>1 232,00</t>
  </si>
  <si>
    <t>4240</t>
  </si>
  <si>
    <t>Zakup pomocy naukowych, dydaktycznych i książek</t>
  </si>
  <si>
    <t>59 922,00</t>
  </si>
  <si>
    <t>516 982,00</t>
  </si>
  <si>
    <t>54 001,00</t>
  </si>
  <si>
    <t>12 107,00</t>
  </si>
  <si>
    <t>134 732,00</t>
  </si>
  <si>
    <t>4 501,00</t>
  </si>
  <si>
    <t>399,00</t>
  </si>
  <si>
    <t>11 982,00</t>
  </si>
  <si>
    <t>13 193,00</t>
  </si>
  <si>
    <t>5 027,00</t>
  </si>
  <si>
    <t>463 603,00</t>
  </si>
  <si>
    <t>4 056,00</t>
  </si>
  <si>
    <t>80103</t>
  </si>
  <si>
    <t>Oddziały przedszkolne w szkołach podstawowych</t>
  </si>
  <si>
    <t>662 401,00</t>
  </si>
  <si>
    <t>81 664,00</t>
  </si>
  <si>
    <t>25 108,00</t>
  </si>
  <si>
    <t>378 314,00</t>
  </si>
  <si>
    <t>30 007,00</t>
  </si>
  <si>
    <t>65 875,00</t>
  </si>
  <si>
    <t>8 595,00</t>
  </si>
  <si>
    <t>11 620,00</t>
  </si>
  <si>
    <t>14 802,00</t>
  </si>
  <si>
    <t>3 161,00</t>
  </si>
  <si>
    <t>4 356,00</t>
  </si>
  <si>
    <t>4 053,00</t>
  </si>
  <si>
    <t>108,00</t>
  </si>
  <si>
    <t>2 816,00</t>
  </si>
  <si>
    <t>836,00</t>
  </si>
  <si>
    <t>31 086,00</t>
  </si>
  <si>
    <t>5 268 778,00</t>
  </si>
  <si>
    <t>2310</t>
  </si>
  <si>
    <t>Dotacje celowe przekazane gminie na zadania bieżące realizowane na podstawie porozumień (umów) między jednostkami samorządu terytorialnego</t>
  </si>
  <si>
    <t>16 520,00</t>
  </si>
  <si>
    <t>2540</t>
  </si>
  <si>
    <t>Dotacja podmiotowa z budżetu dla niepublicznej jednostki systemu oświaty</t>
  </si>
  <si>
    <t>161 304,00</t>
  </si>
  <si>
    <t>31 459,00</t>
  </si>
  <si>
    <t>3 044 694,00</t>
  </si>
  <si>
    <t>240 112,00</t>
  </si>
  <si>
    <t>486 815,00</t>
  </si>
  <si>
    <t>68 400,00</t>
  </si>
  <si>
    <t>7 658,00</t>
  </si>
  <si>
    <t>105 107,00</t>
  </si>
  <si>
    <t>4220</t>
  </si>
  <si>
    <t>Zakup środków żywności</t>
  </si>
  <si>
    <t>458 281,00</t>
  </si>
  <si>
    <t>25 655,00</t>
  </si>
  <si>
    <t>302 017,00</t>
  </si>
  <si>
    <t>24 083,00</t>
  </si>
  <si>
    <t>7 423,00</t>
  </si>
  <si>
    <t>59 770,00</t>
  </si>
  <si>
    <t>3 476,00</t>
  </si>
  <si>
    <t>9 464,00</t>
  </si>
  <si>
    <t>2 080,00</t>
  </si>
  <si>
    <t>2 396,00</t>
  </si>
  <si>
    <t>211 867,00</t>
  </si>
  <si>
    <t>197,00</t>
  </si>
  <si>
    <t>7 944 643,00</t>
  </si>
  <si>
    <t>406 316,00</t>
  </si>
  <si>
    <t>49 131,00</t>
  </si>
  <si>
    <t>3 913 537,00</t>
  </si>
  <si>
    <t>330 259,00</t>
  </si>
  <si>
    <t>664 489,00</t>
  </si>
  <si>
    <t>92 961,00</t>
  </si>
  <si>
    <t>9 007,00</t>
  </si>
  <si>
    <t>175 379,00</t>
  </si>
  <si>
    <t>1 521,00</t>
  </si>
  <si>
    <t>25 904,00</t>
  </si>
  <si>
    <t>323 112,00</t>
  </si>
  <si>
    <t>34 553,00</t>
  </si>
  <si>
    <t>3 649,00</t>
  </si>
  <si>
    <t>60 726,00</t>
  </si>
  <si>
    <t>2 578,00</t>
  </si>
  <si>
    <t>5 125,00</t>
  </si>
  <si>
    <t>8 304,00</t>
  </si>
  <si>
    <t>2 163,00</t>
  </si>
  <si>
    <t>234 832,00</t>
  </si>
  <si>
    <t>1 097,00</t>
  </si>
  <si>
    <t>1 600 000,00</t>
  </si>
  <si>
    <t>80113</t>
  </si>
  <si>
    <t>Dowożenie uczniów do szkół</t>
  </si>
  <si>
    <t>413 200,00</t>
  </si>
  <si>
    <t>3 500,00</t>
  </si>
  <si>
    <t>38 000,00</t>
  </si>
  <si>
    <t>299 100,00</t>
  </si>
  <si>
    <t>80146</t>
  </si>
  <si>
    <t>Dokształcanie i doskonalenie nauczycieli</t>
  </si>
  <si>
    <t>68 069,00</t>
  </si>
  <si>
    <t>263,00</t>
  </si>
  <si>
    <t>16 981,00</t>
  </si>
  <si>
    <t>16 969,00</t>
  </si>
  <si>
    <t>33 856,00</t>
  </si>
  <si>
    <t>248 098,00</t>
  </si>
  <si>
    <t>102 226,00</t>
  </si>
  <si>
    <t>9 306,00</t>
  </si>
  <si>
    <t>16 474,00</t>
  </si>
  <si>
    <t>1 812,00</t>
  </si>
  <si>
    <t>3 634,00</t>
  </si>
  <si>
    <t>2 432,00</t>
  </si>
  <si>
    <t>103 651,00</t>
  </si>
  <si>
    <t>72,00</t>
  </si>
  <si>
    <t>2 638,00</t>
  </si>
  <si>
    <t>5 853,00</t>
  </si>
  <si>
    <t>80195</t>
  </si>
  <si>
    <t>210 111,00</t>
  </si>
  <si>
    <t>1 540,00</t>
  </si>
  <si>
    <t>205 571,00</t>
  </si>
  <si>
    <t>851</t>
  </si>
  <si>
    <t>159 378,00</t>
  </si>
  <si>
    <t>Przeciwdziałanie alkoholizmowi</t>
  </si>
  <si>
    <t>149 378,00</t>
  </si>
  <si>
    <t>1 858,00</t>
  </si>
  <si>
    <t>34 300,00</t>
  </si>
  <si>
    <t>14 000,00</t>
  </si>
  <si>
    <t>84 720,00</t>
  </si>
  <si>
    <t>85195</t>
  </si>
  <si>
    <t>12 651 497,00</t>
  </si>
  <si>
    <t>6 940 285,00</t>
  </si>
  <si>
    <t>1 400,00</t>
  </si>
  <si>
    <t>3110</t>
  </si>
  <si>
    <t>Świadczenia społeczne</t>
  </si>
  <si>
    <t>6 525 519,00</t>
  </si>
  <si>
    <t>196 345,00</t>
  </si>
  <si>
    <t>14 500,00</t>
  </si>
  <si>
    <t>113 368,00</t>
  </si>
  <si>
    <t>5 421,00</t>
  </si>
  <si>
    <t>9 000,00</t>
  </si>
  <si>
    <t>10 300,00</t>
  </si>
  <si>
    <t>41 800,00</t>
  </si>
  <si>
    <t>2 800,00</t>
  </si>
  <si>
    <t>82 584,00</t>
  </si>
  <si>
    <t>4130</t>
  </si>
  <si>
    <t>Składki na ubezpieczenie zdrowotne</t>
  </si>
  <si>
    <t>2 078 076,00</t>
  </si>
  <si>
    <t>85215</t>
  </si>
  <si>
    <t>Dodatki mieszkaniowe</t>
  </si>
  <si>
    <t>1 030 000,00</t>
  </si>
  <si>
    <t>532 704,00</t>
  </si>
  <si>
    <t>1 518 328,00</t>
  </si>
  <si>
    <t>6 575,00</t>
  </si>
  <si>
    <t>773 140,00</t>
  </si>
  <si>
    <t>58 079,00</t>
  </si>
  <si>
    <t>129 069,00</t>
  </si>
  <si>
    <t>16 586,00</t>
  </si>
  <si>
    <t>8 940,00</t>
  </si>
  <si>
    <t>39 616,00</t>
  </si>
  <si>
    <t>24 710,00</t>
  </si>
  <si>
    <t>1 600,00</t>
  </si>
  <si>
    <t>2 115,00</t>
  </si>
  <si>
    <t>120 237,00</t>
  </si>
  <si>
    <t>3 002,00</t>
  </si>
  <si>
    <t>732,00</t>
  </si>
  <si>
    <t>6 560,00</t>
  </si>
  <si>
    <t>72 051,00</t>
  </si>
  <si>
    <t>15 600,00</t>
  </si>
  <si>
    <t>1 380,00</t>
  </si>
  <si>
    <t>29 736,00</t>
  </si>
  <si>
    <t>85228</t>
  </si>
  <si>
    <t>Usługi opiekuńcze i specjalistyczne usługi opiekuńcze</t>
  </si>
  <si>
    <t>216 000,00</t>
  </si>
  <si>
    <t>253 520,00</t>
  </si>
  <si>
    <t>248 000,00</t>
  </si>
  <si>
    <t>5 520,00</t>
  </si>
  <si>
    <t>854</t>
  </si>
  <si>
    <t xml:space="preserve">Edukacyjna opieka wychowawcza </t>
  </si>
  <si>
    <t>901 781,00</t>
  </si>
  <si>
    <t>85401</t>
  </si>
  <si>
    <t>Świetlice szkolne</t>
  </si>
  <si>
    <t>583 620,00</t>
  </si>
  <si>
    <t>10 559,00</t>
  </si>
  <si>
    <t>422 092,00</t>
  </si>
  <si>
    <t>33 962,00</t>
  </si>
  <si>
    <t>65 480,00</t>
  </si>
  <si>
    <t>9 689,00</t>
  </si>
  <si>
    <t>2 272,00</t>
  </si>
  <si>
    <t>1 244,00</t>
  </si>
  <si>
    <t>163,00</t>
  </si>
  <si>
    <t>38 159,00</t>
  </si>
  <si>
    <t>85412</t>
  </si>
  <si>
    <t>Kolonie i obozy oraz inne formy wypoczynku dzieci i młodzieży szkolnej, a także szkolenia młodzieży</t>
  </si>
  <si>
    <t>47 650,00</t>
  </si>
  <si>
    <t>12 150,00</t>
  </si>
  <si>
    <t>15 500,00</t>
  </si>
  <si>
    <t>85446</t>
  </si>
  <si>
    <t>126,00</t>
  </si>
  <si>
    <t>85495</t>
  </si>
  <si>
    <t>270 385,00</t>
  </si>
  <si>
    <t>Dotacje celowe przekazane dla powiatu na zadania bieżące realizowane na podstawie porozumień (umów) między jednostkami samorządu terytorialnego</t>
  </si>
  <si>
    <t xml:space="preserve">Gospodarka komunalna i ochrona środowiska </t>
  </si>
  <si>
    <t>3 002 071,00</t>
  </si>
  <si>
    <t>90001</t>
  </si>
  <si>
    <t>Gospodarka ściekowa i ochrona wód</t>
  </si>
  <si>
    <t>250 000,00</t>
  </si>
  <si>
    <t>80 000,00</t>
  </si>
  <si>
    <t>90002</t>
  </si>
  <si>
    <t>Gospodarka odpadami</t>
  </si>
  <si>
    <t>37 000,00</t>
  </si>
  <si>
    <t>4390</t>
  </si>
  <si>
    <t>Zakup usług obejmujących wykonanie ekspertyz, analiz i opinii</t>
  </si>
  <si>
    <t>90003</t>
  </si>
  <si>
    <t>Oczyszczanie miast i wsi</t>
  </si>
  <si>
    <t>848 780,00</t>
  </si>
  <si>
    <t>90004</t>
  </si>
  <si>
    <t>Utrzymanie zieleni w miastach i gminach</t>
  </si>
  <si>
    <t>274 291,00</t>
  </si>
  <si>
    <t>118 529,00</t>
  </si>
  <si>
    <t>147 112,00</t>
  </si>
  <si>
    <t>8 500,00</t>
  </si>
  <si>
    <t>90005</t>
  </si>
  <si>
    <t>Ochrona powietrza atmosferycznego i klimatu</t>
  </si>
  <si>
    <t>4520</t>
  </si>
  <si>
    <t>Opłaty na rzecz budżetów jednostek samorządu terytorialnego</t>
  </si>
  <si>
    <t>90013</t>
  </si>
  <si>
    <t>Schroniska dla zwierząt</t>
  </si>
  <si>
    <t>240 000,00</t>
  </si>
  <si>
    <t>90015</t>
  </si>
  <si>
    <t>Oświetlenie ulic, placów i dróg</t>
  </si>
  <si>
    <t>920 000,00</t>
  </si>
  <si>
    <t>685 000,00</t>
  </si>
  <si>
    <t>185 000,00</t>
  </si>
  <si>
    <t>55 000,00</t>
  </si>
  <si>
    <t>2 290 213,00</t>
  </si>
  <si>
    <t>92109</t>
  </si>
  <si>
    <t>Domy i ośrodki kultury, świetlice i kluby</t>
  </si>
  <si>
    <t>680 213,00</t>
  </si>
  <si>
    <t>2480</t>
  </si>
  <si>
    <t>Dotacja podmiotowa z budżetu dla samorządowej instytucji kultury</t>
  </si>
  <si>
    <t>610 000,00</t>
  </si>
  <si>
    <t>28 192,00</t>
  </si>
  <si>
    <t>17 482,00</t>
  </si>
  <si>
    <t>4 639,00</t>
  </si>
  <si>
    <t>19 900,00</t>
  </si>
  <si>
    <t>1 080 000,00</t>
  </si>
  <si>
    <t>Muzea</t>
  </si>
  <si>
    <t>513 000,00</t>
  </si>
  <si>
    <t>92195</t>
  </si>
  <si>
    <t>17 000,00</t>
  </si>
  <si>
    <t>926</t>
  </si>
  <si>
    <t>Kultura fizyczna</t>
  </si>
  <si>
    <t>382 427,00</t>
  </si>
  <si>
    <t>92601</t>
  </si>
  <si>
    <t>Obiekty sportowe</t>
  </si>
  <si>
    <t>92604</t>
  </si>
  <si>
    <t>Instytucje kultury fizycznej</t>
  </si>
  <si>
    <t>192 000,00</t>
  </si>
  <si>
    <t>155 000,00</t>
  </si>
  <si>
    <t>92605</t>
  </si>
  <si>
    <t>Zadania w zakresie kultury fizycznej</t>
  </si>
  <si>
    <t>97 290,00</t>
  </si>
  <si>
    <t>2 900,00</t>
  </si>
  <si>
    <t>3250</t>
  </si>
  <si>
    <t>Stypendia różne</t>
  </si>
  <si>
    <t>24 520,00</t>
  </si>
  <si>
    <t>11 320,00</t>
  </si>
  <si>
    <t>6 700,00</t>
  </si>
  <si>
    <t>92695</t>
  </si>
  <si>
    <t>33 137,00</t>
  </si>
  <si>
    <t>690,00</t>
  </si>
  <si>
    <t>4 500,00</t>
  </si>
  <si>
    <t>19 957,00</t>
  </si>
  <si>
    <t>5 300,00</t>
  </si>
  <si>
    <t>2 620,00</t>
  </si>
  <si>
    <t>70,00</t>
  </si>
  <si>
    <t>Razem:</t>
  </si>
  <si>
    <t>60 158 453,00</t>
  </si>
  <si>
    <t>Załącznik Nr 8</t>
  </si>
  <si>
    <t>Plan na 2012 rok wydatków z funduszu sołeckiego</t>
  </si>
  <si>
    <t>Sołectwo Górnica</t>
  </si>
  <si>
    <t>zakup materiałów i wyposażenia w celu wykonania remontu przystanku autobusowego</t>
  </si>
  <si>
    <t>Sołectwo Łomnica</t>
  </si>
  <si>
    <t>zakup materiałów do utrzymania i uzupełnienia wyrw na drogach w sołectwie</t>
  </si>
  <si>
    <t>zakup paliwa do równiarki</t>
  </si>
  <si>
    <t>Sołectwo Nowa Wieś</t>
  </si>
  <si>
    <t>Sołectwo Pokrzywno</t>
  </si>
  <si>
    <t>zakup materiałów do odśnieżania i naprawy dróg</t>
  </si>
  <si>
    <t>Sołectwo Radolin</t>
  </si>
  <si>
    <t>Sołectwo Runowo</t>
  </si>
  <si>
    <t>Sołectwo Rychlik</t>
  </si>
  <si>
    <t>zakup znaku "lustro"</t>
  </si>
  <si>
    <t>Sołectwo Sarcz</t>
  </si>
  <si>
    <t>zakup materiałów do naprawy dróg (szlaka, żużel, paliwo)</t>
  </si>
  <si>
    <t>Sołectwo Siedlisko</t>
  </si>
  <si>
    <t>zakup materiałów do wykonania remontu przystanków autobusowych</t>
  </si>
  <si>
    <t>zakup materiałów do naprawy dróg</t>
  </si>
  <si>
    <t>Sołectwo Wapniarnia I</t>
  </si>
  <si>
    <t>Sołectwo Wapniarnia III</t>
  </si>
  <si>
    <t>Sołectwo Wrząca</t>
  </si>
  <si>
    <t>zakup materiałów do konserwacji i remontu przystanków autobusowych</t>
  </si>
  <si>
    <t>zakup gruzu z wbudowaniem</t>
  </si>
  <si>
    <t>naprawa dróg-zakup tłucznia z wbudowaniem</t>
  </si>
  <si>
    <t>Sołectwo Przyłęki</t>
  </si>
  <si>
    <t>utrzymanie dróg gminnych na terenie sołectwa, m.in. zakup tłucznia z wbudowaniem, odśnieżanie i równanie dróg</t>
  </si>
  <si>
    <t>utrzymanie dróg gminnych na terenie sołectwa, m.in. profilowanie dróg, zakup materiałów z wbudowaniem</t>
  </si>
  <si>
    <t>profilowanie dróg</t>
  </si>
  <si>
    <t>Sołectwo Stobno</t>
  </si>
  <si>
    <t>utrzymanie przystanków</t>
  </si>
  <si>
    <t>zakup tłucznia z wbudowaniem</t>
  </si>
  <si>
    <t>zakup materiałów do naprawy dróg z wbudowaniem</t>
  </si>
  <si>
    <t>Sołectwo Biała</t>
  </si>
  <si>
    <t>budowa chodnika</t>
  </si>
  <si>
    <t>Sołectwo Smolarnia</t>
  </si>
  <si>
    <t>gospodarka gruntami i nieruchomościami</t>
  </si>
  <si>
    <t>różne opłaty i składki</t>
  </si>
  <si>
    <t>Sołectwo Biernatowo</t>
  </si>
  <si>
    <t>ubezpieczenie</t>
  </si>
  <si>
    <t>Sołectwo Niekursko</t>
  </si>
  <si>
    <t>Sołectwo Straduń</t>
  </si>
  <si>
    <t>Sołectwo Teresin</t>
  </si>
  <si>
    <t>zakup energii</t>
  </si>
  <si>
    <t>opłaty za zużycie energii elektrycznej</t>
  </si>
  <si>
    <t>wywóz nieczystości</t>
  </si>
  <si>
    <t>zużycie wody na cmentarzu</t>
  </si>
  <si>
    <t>zakup prasy</t>
  </si>
  <si>
    <t>ochotnicze straże pożarne</t>
  </si>
  <si>
    <t>wydatki osobowe niezaliczone do wynagrodzeń</t>
  </si>
  <si>
    <t>OSP Siedlisko-zakup odzieży</t>
  </si>
  <si>
    <t>OSP Stobno-zakup odzieży koszarowej dla drużyny żeńskiej</t>
  </si>
  <si>
    <t>dofinansowanie OSP-zakup sprzętu</t>
  </si>
  <si>
    <t>OSP Siedlisko-zakup sprzętu pożarniczego</t>
  </si>
  <si>
    <t>OSP Stobno-zakup narzędzi</t>
  </si>
  <si>
    <t>zakup usług remontowych</t>
  </si>
  <si>
    <t>remont budynku po byłej remizie</t>
  </si>
  <si>
    <t>szkoły podstawowe</t>
  </si>
  <si>
    <t>zakup pomocy naukowych, dydaktycznych i książek</t>
  </si>
  <si>
    <t>zakup pomocy naukowych-SP w Łomnicy</t>
  </si>
  <si>
    <t>zakup pomocy naukowych i dydaktycznych-SP w Nowej Wsi</t>
  </si>
  <si>
    <t>zakup pomocy naukowych i dydaktycznych-SP w Łomnicy</t>
  </si>
  <si>
    <t>oddziały przedszkolne w szkołach podstawowych</t>
  </si>
  <si>
    <t>zakup materiałów papierniczych-Przedszkole w Niekursku</t>
  </si>
  <si>
    <t>zakup pomocy naukowych i dydaktycznych-Przedszkole w Nowej Wsi</t>
  </si>
  <si>
    <t>zakup pomocy naukowych i dydaktycznych-Przedszkole w Radolinie</t>
  </si>
  <si>
    <t>zakup pomocy naukowych i zabawek-Przedszkole w Stobnie</t>
  </si>
  <si>
    <t>Edukacyjna opieka wychowawcza</t>
  </si>
  <si>
    <t>kolonie i obozy oraz inne formy wypoczynku dzieci i młodzieży szkolnej, a także szkolenia młodzieży</t>
  </si>
  <si>
    <t>zakup materiałów i wyposażenia w celu konserwacji i modernizacji placu zabaw</t>
  </si>
  <si>
    <t xml:space="preserve">zakup materiałów i wyposażenia w celu wykonania remontu placu zabaw </t>
  </si>
  <si>
    <t>zakup materiałów i wyposażenia na plac zabaw, m.in. materiałów do wykonania ogrodzenia, ławek, stolików parkowych, itp.</t>
  </si>
  <si>
    <t>oczyszczanie miast i wsi</t>
  </si>
  <si>
    <t>wywóz nieczystości z terenu sołectwa</t>
  </si>
  <si>
    <t>zakup materiałów i wyposażenia w celu utrzymania zieleni, m.in. zakup kosiarki</t>
  </si>
  <si>
    <t>zakup materiałów i wyposażenia w celu utrzymania terenów zielonych</t>
  </si>
  <si>
    <t>zakup ławek na tereny zielone</t>
  </si>
  <si>
    <t>zakup materiałów i wyposażenia do utrzymania zieleni</t>
  </si>
  <si>
    <t>zakup materiałów i wyposażenia w celu utrzymania zieleni</t>
  </si>
  <si>
    <t>zakup materiałów i wyposażenia do utrzymania terenów zielonych</t>
  </si>
  <si>
    <t>opłata za zużycie wody w celu utrzymania terenów zieleonych</t>
  </si>
  <si>
    <t>wykaszanie terenów zielonych</t>
  </si>
  <si>
    <t>naprawa i konserwacja kosiarek i kos</t>
  </si>
  <si>
    <t>naprawa sprzętu do koszenia</t>
  </si>
  <si>
    <t>naprawa i konserwacja sprzętu do koszenia</t>
  </si>
  <si>
    <t>utrzymanie zieleni i czystości na terenie sołectwa</t>
  </si>
  <si>
    <t>naprawa kosiarek</t>
  </si>
  <si>
    <t>zakup ciągniczka z kosiarką</t>
  </si>
  <si>
    <t>domy i ośrodki kultury, świetlice i kluby</t>
  </si>
  <si>
    <t>zakup paliwa (ON) do pieca w sali wiejskiej</t>
  </si>
  <si>
    <t>zakup materiałów i wyposażenia do sali wiejskiej, np. drzwi wejściowych, krzeseł, materiałów budowlanych, żwiru na posadzkę, itp.</t>
  </si>
  <si>
    <t>zakup paliwa do nagrzewnicy w sali wiejskiej</t>
  </si>
  <si>
    <t>zakup materiałów i wyposażenia do sali wiejskiej, np. opału, rolet, materiałów budowlanych, itp.</t>
  </si>
  <si>
    <t>zakup materiałów i wyposażenia do sali wiejskiej</t>
  </si>
  <si>
    <t>zakup krzeseł do stołów świetlicowych</t>
  </si>
  <si>
    <t>zakup materiałów i wyposażenia do świetlicy</t>
  </si>
  <si>
    <t>zakup opału do sali wiejskiej</t>
  </si>
  <si>
    <t>zakup materiałów i wyposażenia do wybudowania sceny przy sali wiejskiej</t>
  </si>
  <si>
    <t>zakup sprzętu nagłaśniającego do sali wiejskiej</t>
  </si>
  <si>
    <t>zakup butli z gazem</t>
  </si>
  <si>
    <t>opłaty za media</t>
  </si>
  <si>
    <t>remont terenu przy sali wiejskiej, w tym budowa chodnika, dokończenie budowy ogrodzenia, budowa schodów przy sali wiejskiej</t>
  </si>
  <si>
    <t>naprawa sprzętu RTV/AGD, który znajduje się w sali wiejskiej</t>
  </si>
  <si>
    <t>wywóz nieczystości płynnych z sali wiejskiej</t>
  </si>
  <si>
    <t>zadania w zakresie kultury fizycznej</t>
  </si>
  <si>
    <t>zakup sprzętu spotrowego</t>
  </si>
  <si>
    <t>zakup sprzętu sportowego</t>
  </si>
  <si>
    <t>opłata za zużycie energii elektrycznej na boisku</t>
  </si>
  <si>
    <t>koszenie traw na boisku</t>
  </si>
  <si>
    <t>wynajem płyty głównej na Hali Widowiskowo-Sportowej dla drużyny piłki nożnej klasy B sołectwa Niekursko</t>
  </si>
  <si>
    <t>wpisowe na halówkę</t>
  </si>
  <si>
    <t>zakup materiałów na nagrody podczas zawodów sportowych dla dzieci</t>
  </si>
  <si>
    <t>zakup materiałów na nagrody podczas festynów sołeckich</t>
  </si>
  <si>
    <t>zakup materiałów i wyposażenia na nagrody podczas festynów wakacyjnych i "Dnia Dziecka"</t>
  </si>
  <si>
    <t>zakup materiałów i wyposażenia na nagrody podczas Festynu i Turnieju Wsi Piłki Siatkowej</t>
  </si>
  <si>
    <t>zakup nagród rzeczowych w konkursach sportowych i artystycznych podczas Festynu Letniego w sierpniu 2012 r. oraz nagród rzeczowych w konkursach sportowych dla dzieci z okazji "Dnia Dziecka"</t>
  </si>
  <si>
    <t>zakup materiałów i wyposażenia na nagrody dla dzieci podczas zawodów sportowych</t>
  </si>
  <si>
    <t>zakup materiałów i wyposażenia na nagrody podczas imprez sołeckich, np. "Dnia Dziecka"</t>
  </si>
  <si>
    <t>zakup namiotu na festyny sołeckie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</si>
</sst>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[Red]\-#,##0.00\ "/>
  </numFmts>
  <fonts count="6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12"/>
      <name val="Arial CE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.7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2"/>
    </font>
    <font>
      <b/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 quotePrefix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8" fillId="0" borderId="1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60" fillId="0" borderId="10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5" fillId="0" borderId="10" xfId="0" applyFont="1" applyBorder="1" applyAlignment="1">
      <alignment horizontal="left" vertical="center" inden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 quotePrefix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 quotePrefix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 inden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wrapText="1" indent="1"/>
    </xf>
    <xf numFmtId="4" fontId="2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2" fillId="0" borderId="12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52" applyNumberFormat="1" applyFont="1" applyFill="1" applyBorder="1" applyAlignment="1" applyProtection="1">
      <alignment horizontal="left"/>
      <protection locked="0"/>
    </xf>
    <xf numFmtId="0" fontId="15" fillId="0" borderId="0" xfId="52" applyNumberFormat="1" applyFont="1" applyFill="1" applyBorder="1" applyAlignment="1" applyProtection="1">
      <alignment horizontal="left" indent="36"/>
      <protection locked="0"/>
    </xf>
    <xf numFmtId="0" fontId="17" fillId="0" borderId="0" xfId="52" applyNumberFormat="1" applyFont="1" applyFill="1" applyBorder="1" applyAlignment="1" applyProtection="1">
      <alignment horizontal="left"/>
      <protection locked="0"/>
    </xf>
    <xf numFmtId="49" fontId="18" fillId="0" borderId="20" xfId="5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2" applyNumberFormat="1" applyFont="1" applyFill="1" applyBorder="1" applyAlignment="1" applyProtection="1">
      <alignment horizontal="left"/>
      <protection locked="0"/>
    </xf>
    <xf numFmtId="49" fontId="18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18" fillId="0" borderId="20" xfId="52" applyNumberFormat="1" applyFont="1" applyFill="1" applyBorder="1" applyAlignment="1" applyProtection="1">
      <alignment horizontal="left" vertical="center" wrapText="1"/>
      <protection locked="0"/>
    </xf>
    <xf numFmtId="49" fontId="18" fillId="0" borderId="20" xfId="52" applyNumberFormat="1" applyFont="1" applyFill="1" applyBorder="1" applyAlignment="1" applyProtection="1">
      <alignment horizontal="right" vertical="center" wrapText="1"/>
      <protection locked="0"/>
    </xf>
    <xf numFmtId="49" fontId="21" fillId="0" borderId="21" xfId="52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52" applyNumberFormat="1" applyFont="1" applyFill="1" applyBorder="1" applyAlignment="1" applyProtection="1">
      <alignment horizontal="left" vertical="center" wrapText="1"/>
      <protection locked="0"/>
    </xf>
    <xf numFmtId="49" fontId="21" fillId="0" borderId="20" xfId="52" applyNumberFormat="1" applyFont="1" applyFill="1" applyBorder="1" applyAlignment="1" applyProtection="1">
      <alignment horizontal="right" vertical="center" wrapText="1"/>
      <protection locked="0"/>
    </xf>
    <xf numFmtId="49" fontId="21" fillId="0" borderId="22" xfId="52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52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52" applyNumberFormat="1" applyFont="1" applyFill="1" applyBorder="1" applyAlignment="1" applyProtection="1">
      <alignment horizontal="right" vertical="center"/>
      <protection locked="0"/>
    </xf>
    <xf numFmtId="49" fontId="22" fillId="34" borderId="10" xfId="52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52" applyNumberFormat="1" applyFont="1" applyFill="1" applyBorder="1" applyAlignment="1" applyProtection="1">
      <alignment horizontal="left"/>
      <protection locked="0"/>
    </xf>
    <xf numFmtId="0" fontId="16" fillId="0" borderId="0" xfId="52" applyNumberFormat="1" applyFont="1" applyFill="1" applyBorder="1" applyAlignment="1" applyProtection="1">
      <alignment horizontal="left"/>
      <protection locked="0"/>
    </xf>
    <xf numFmtId="49" fontId="23" fillId="34" borderId="20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20" xfId="5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23" fillId="0" borderId="20" xfId="52" applyNumberFormat="1" applyFont="1" applyFill="1" applyBorder="1" applyAlignment="1" applyProtection="1">
      <alignment horizontal="right" vertical="center" wrapText="1"/>
      <protection locked="0"/>
    </xf>
    <xf numFmtId="49" fontId="20" fillId="0" borderId="21" xfId="52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52" applyNumberFormat="1" applyFont="1" applyFill="1" applyBorder="1" applyAlignment="1" applyProtection="1">
      <alignment horizontal="left" vertical="center" wrapText="1"/>
      <protection locked="0"/>
    </xf>
    <xf numFmtId="49" fontId="21" fillId="0" borderId="20" xfId="52" applyNumberFormat="1" applyFont="1" applyFill="1" applyBorder="1" applyAlignment="1" applyProtection="1">
      <alignment horizontal="right" vertical="center" wrapText="1"/>
      <protection locked="0"/>
    </xf>
    <xf numFmtId="49" fontId="21" fillId="0" borderId="21" xfId="5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2" applyNumberFormat="1" applyFont="1" applyFill="1" applyBorder="1" applyAlignment="1" applyProtection="1">
      <alignment horizontal="left" vertical="center"/>
      <protection locked="0"/>
    </xf>
    <xf numFmtId="49" fontId="22" fillId="0" borderId="23" xfId="5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53" applyNumberFormat="1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6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69" fontId="2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169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 indent="2"/>
    </xf>
    <xf numFmtId="0" fontId="24" fillId="0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69" fontId="3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 indent="2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169" fontId="6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 indent="2"/>
      <protection/>
    </xf>
    <xf numFmtId="0" fontId="8" fillId="0" borderId="11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6" fillId="0" borderId="0" xfId="52" applyNumberFormat="1" applyFont="1" applyFill="1" applyBorder="1" applyAlignment="1" applyProtection="1">
      <alignment horizontal="left"/>
      <protection locked="0"/>
    </xf>
    <xf numFmtId="49" fontId="20" fillId="0" borderId="24" xfId="52" applyNumberFormat="1" applyFont="1" applyFill="1" applyBorder="1" applyAlignment="1" applyProtection="1">
      <alignment horizontal="center" vertical="center" wrapText="1"/>
      <protection locked="0"/>
    </xf>
    <xf numFmtId="49" fontId="15" fillId="34" borderId="0" xfId="52" applyNumberFormat="1" applyFill="1" applyAlignment="1" applyProtection="1">
      <alignment horizontal="center" wrapText="1"/>
      <protection locked="0"/>
    </xf>
    <xf numFmtId="49" fontId="15" fillId="34" borderId="0" xfId="52" applyNumberFormat="1" applyFill="1" applyAlignment="1" applyProtection="1">
      <alignment horizontal="center" vertical="center" wrapText="1"/>
      <protection locked="0"/>
    </xf>
    <xf numFmtId="0" fontId="19" fillId="0" borderId="0" xfId="52" applyNumberFormat="1" applyFont="1" applyFill="1" applyBorder="1" applyAlignment="1" applyProtection="1">
      <alignment horizontal="left"/>
      <protection locked="0"/>
    </xf>
    <xf numFmtId="49" fontId="22" fillId="0" borderId="20" xfId="52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0" fillId="0" borderId="18" xfId="53" applyFont="1" applyFill="1" applyBorder="1" applyAlignment="1">
      <alignment/>
      <protection/>
    </xf>
    <xf numFmtId="0" fontId="14" fillId="0" borderId="18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Budżet sołtysi 2007 projekt koszul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zoomScalePageLayoutView="0" workbookViewId="0" topLeftCell="A1">
      <selection activeCell="F14" sqref="F14:G14"/>
    </sheetView>
  </sheetViews>
  <sheetFormatPr defaultColWidth="9.00390625" defaultRowHeight="12.75"/>
  <cols>
    <col min="1" max="1" width="7.375" style="242" customWidth="1"/>
    <col min="2" max="2" width="9.875" style="242" customWidth="1"/>
    <col min="3" max="3" width="6.875" style="242" customWidth="1"/>
    <col min="4" max="4" width="53.875" style="242" customWidth="1"/>
    <col min="5" max="5" width="15.75390625" style="242" customWidth="1"/>
    <col min="6" max="6" width="32.75390625" style="242" customWidth="1"/>
    <col min="7" max="7" width="14.125" style="242" customWidth="1"/>
    <col min="8" max="16384" width="9.125" style="242" customWidth="1"/>
  </cols>
  <sheetData>
    <row r="1" ht="15" customHeight="1">
      <c r="D1" s="243" t="s">
        <v>119</v>
      </c>
    </row>
    <row r="2" ht="15" customHeight="1">
      <c r="D2" s="243" t="s">
        <v>255</v>
      </c>
    </row>
    <row r="3" ht="15" customHeight="1">
      <c r="D3" s="243" t="s">
        <v>84</v>
      </c>
    </row>
    <row r="4" ht="15" customHeight="1">
      <c r="D4" s="243" t="s">
        <v>157</v>
      </c>
    </row>
    <row r="5" ht="15" customHeight="1">
      <c r="A5" s="244" t="s">
        <v>256</v>
      </c>
    </row>
    <row r="6" spans="1:7" s="246" customFormat="1" ht="21.75" customHeight="1">
      <c r="A6" s="245" t="s">
        <v>257</v>
      </c>
      <c r="B6" s="245" t="s">
        <v>258</v>
      </c>
      <c r="C6" s="245" t="s">
        <v>2</v>
      </c>
      <c r="D6" s="245" t="s">
        <v>259</v>
      </c>
      <c r="E6" s="245" t="s">
        <v>260</v>
      </c>
      <c r="F6" s="324"/>
      <c r="G6" s="324"/>
    </row>
    <row r="7" spans="1:7" ht="21.75" customHeight="1">
      <c r="A7" s="247" t="s">
        <v>4</v>
      </c>
      <c r="B7" s="248"/>
      <c r="C7" s="247"/>
      <c r="D7" s="249" t="s">
        <v>5</v>
      </c>
      <c r="E7" s="250" t="s">
        <v>261</v>
      </c>
      <c r="F7" s="320"/>
      <c r="G7" s="320"/>
    </row>
    <row r="8" spans="1:7" ht="21.75" customHeight="1">
      <c r="A8" s="251"/>
      <c r="B8" s="252" t="s">
        <v>153</v>
      </c>
      <c r="C8" s="248"/>
      <c r="D8" s="253" t="s">
        <v>262</v>
      </c>
      <c r="E8" s="254" t="s">
        <v>261</v>
      </c>
      <c r="F8" s="320"/>
      <c r="G8" s="320"/>
    </row>
    <row r="9" spans="1:7" ht="45">
      <c r="A9" s="251"/>
      <c r="B9" s="251"/>
      <c r="C9" s="252" t="s">
        <v>94</v>
      </c>
      <c r="D9" s="253" t="s">
        <v>263</v>
      </c>
      <c r="E9" s="254" t="s">
        <v>264</v>
      </c>
      <c r="F9" s="320"/>
      <c r="G9" s="320"/>
    </row>
    <row r="10" spans="1:7" ht="22.5">
      <c r="A10" s="251"/>
      <c r="B10" s="251"/>
      <c r="C10" s="252" t="s">
        <v>154</v>
      </c>
      <c r="D10" s="253" t="s">
        <v>265</v>
      </c>
      <c r="E10" s="254" t="s">
        <v>266</v>
      </c>
      <c r="F10" s="320"/>
      <c r="G10" s="320"/>
    </row>
    <row r="11" spans="1:7" ht="21.75" customHeight="1">
      <c r="A11" s="247" t="s">
        <v>7</v>
      </c>
      <c r="B11" s="248"/>
      <c r="C11" s="247"/>
      <c r="D11" s="249" t="s">
        <v>8</v>
      </c>
      <c r="E11" s="250" t="s">
        <v>267</v>
      </c>
      <c r="F11" s="320"/>
      <c r="G11" s="320"/>
    </row>
    <row r="12" spans="1:7" ht="21.75" customHeight="1">
      <c r="A12" s="251"/>
      <c r="B12" s="252" t="s">
        <v>9</v>
      </c>
      <c r="C12" s="248"/>
      <c r="D12" s="253" t="s">
        <v>268</v>
      </c>
      <c r="E12" s="254" t="s">
        <v>267</v>
      </c>
      <c r="F12" s="320"/>
      <c r="G12" s="320"/>
    </row>
    <row r="13" spans="1:7" ht="21.75" customHeight="1">
      <c r="A13" s="251"/>
      <c r="B13" s="251"/>
      <c r="C13" s="252" t="s">
        <v>93</v>
      </c>
      <c r="D13" s="253" t="s">
        <v>269</v>
      </c>
      <c r="E13" s="254" t="s">
        <v>270</v>
      </c>
      <c r="F13" s="320"/>
      <c r="G13" s="320"/>
    </row>
    <row r="14" spans="1:7" ht="45">
      <c r="A14" s="251"/>
      <c r="B14" s="251"/>
      <c r="C14" s="252" t="s">
        <v>94</v>
      </c>
      <c r="D14" s="253" t="s">
        <v>263</v>
      </c>
      <c r="E14" s="254" t="s">
        <v>271</v>
      </c>
      <c r="F14" s="320"/>
      <c r="G14" s="320"/>
    </row>
    <row r="15" spans="1:7" ht="22.5">
      <c r="A15" s="251"/>
      <c r="B15" s="251"/>
      <c r="C15" s="252" t="s">
        <v>139</v>
      </c>
      <c r="D15" s="253" t="s">
        <v>272</v>
      </c>
      <c r="E15" s="254" t="s">
        <v>273</v>
      </c>
      <c r="F15" s="320"/>
      <c r="G15" s="320"/>
    </row>
    <row r="16" spans="1:7" ht="22.5">
      <c r="A16" s="251"/>
      <c r="B16" s="251"/>
      <c r="C16" s="252" t="s">
        <v>154</v>
      </c>
      <c r="D16" s="253" t="s">
        <v>265</v>
      </c>
      <c r="E16" s="254" t="s">
        <v>274</v>
      </c>
      <c r="F16" s="320"/>
      <c r="G16" s="320"/>
    </row>
    <row r="17" spans="1:7" ht="21.75" customHeight="1">
      <c r="A17" s="251"/>
      <c r="B17" s="251"/>
      <c r="C17" s="252" t="s">
        <v>95</v>
      </c>
      <c r="D17" s="253" t="s">
        <v>275</v>
      </c>
      <c r="E17" s="254" t="s">
        <v>276</v>
      </c>
      <c r="F17" s="320"/>
      <c r="G17" s="320"/>
    </row>
    <row r="18" spans="1:7" ht="21.75" customHeight="1">
      <c r="A18" s="247" t="s">
        <v>11</v>
      </c>
      <c r="B18" s="248"/>
      <c r="C18" s="247"/>
      <c r="D18" s="249" t="s">
        <v>51</v>
      </c>
      <c r="E18" s="250" t="s">
        <v>277</v>
      </c>
      <c r="F18" s="320"/>
      <c r="G18" s="320"/>
    </row>
    <row r="19" spans="1:7" ht="21.75" customHeight="1">
      <c r="A19" s="251"/>
      <c r="B19" s="252" t="s">
        <v>52</v>
      </c>
      <c r="C19" s="248"/>
      <c r="D19" s="253" t="s">
        <v>278</v>
      </c>
      <c r="E19" s="254" t="s">
        <v>277</v>
      </c>
      <c r="F19" s="320"/>
      <c r="G19" s="320"/>
    </row>
    <row r="20" spans="1:7" ht="21.75" customHeight="1">
      <c r="A20" s="251"/>
      <c r="B20" s="251"/>
      <c r="C20" s="252" t="s">
        <v>279</v>
      </c>
      <c r="D20" s="253" t="s">
        <v>280</v>
      </c>
      <c r="E20" s="254" t="s">
        <v>277</v>
      </c>
      <c r="F20" s="320"/>
      <c r="G20" s="320"/>
    </row>
    <row r="21" spans="1:7" ht="21.75" customHeight="1">
      <c r="A21" s="247" t="s">
        <v>13</v>
      </c>
      <c r="B21" s="248"/>
      <c r="C21" s="247"/>
      <c r="D21" s="249" t="s">
        <v>53</v>
      </c>
      <c r="E21" s="250" t="s">
        <v>281</v>
      </c>
      <c r="F21" s="320"/>
      <c r="G21" s="320"/>
    </row>
    <row r="22" spans="1:7" ht="21.75" customHeight="1">
      <c r="A22" s="251"/>
      <c r="B22" s="252" t="s">
        <v>282</v>
      </c>
      <c r="C22" s="248"/>
      <c r="D22" s="253" t="s">
        <v>283</v>
      </c>
      <c r="E22" s="254" t="s">
        <v>284</v>
      </c>
      <c r="F22" s="320"/>
      <c r="G22" s="320"/>
    </row>
    <row r="23" spans="1:7" ht="33.75">
      <c r="A23" s="251"/>
      <c r="B23" s="251"/>
      <c r="C23" s="252" t="s">
        <v>112</v>
      </c>
      <c r="D23" s="253" t="s">
        <v>285</v>
      </c>
      <c r="E23" s="254" t="s">
        <v>284</v>
      </c>
      <c r="F23" s="320"/>
      <c r="G23" s="320"/>
    </row>
    <row r="24" spans="1:7" ht="21.75" customHeight="1">
      <c r="A24" s="251"/>
      <c r="B24" s="252" t="s">
        <v>16</v>
      </c>
      <c r="C24" s="248"/>
      <c r="D24" s="253" t="s">
        <v>286</v>
      </c>
      <c r="E24" s="254" t="s">
        <v>287</v>
      </c>
      <c r="F24" s="320"/>
      <c r="G24" s="320"/>
    </row>
    <row r="25" spans="1:7" ht="21.75" customHeight="1">
      <c r="A25" s="251"/>
      <c r="B25" s="251"/>
      <c r="C25" s="252" t="s">
        <v>96</v>
      </c>
      <c r="D25" s="253" t="s">
        <v>288</v>
      </c>
      <c r="E25" s="254" t="s">
        <v>287</v>
      </c>
      <c r="F25" s="320"/>
      <c r="G25" s="320"/>
    </row>
    <row r="26" spans="1:7" ht="25.5">
      <c r="A26" s="247" t="s">
        <v>289</v>
      </c>
      <c r="B26" s="248"/>
      <c r="C26" s="247"/>
      <c r="D26" s="249" t="s">
        <v>62</v>
      </c>
      <c r="E26" s="250" t="s">
        <v>290</v>
      </c>
      <c r="F26" s="320"/>
      <c r="G26" s="320"/>
    </row>
    <row r="27" spans="1:7" ht="22.5">
      <c r="A27" s="251"/>
      <c r="B27" s="252" t="s">
        <v>291</v>
      </c>
      <c r="C27" s="248"/>
      <c r="D27" s="253" t="s">
        <v>292</v>
      </c>
      <c r="E27" s="254" t="s">
        <v>290</v>
      </c>
      <c r="F27" s="320"/>
      <c r="G27" s="320"/>
    </row>
    <row r="28" spans="1:7" ht="33.75">
      <c r="A28" s="251"/>
      <c r="B28" s="251"/>
      <c r="C28" s="252" t="s">
        <v>112</v>
      </c>
      <c r="D28" s="253" t="s">
        <v>285</v>
      </c>
      <c r="E28" s="254" t="s">
        <v>290</v>
      </c>
      <c r="F28" s="320"/>
      <c r="G28" s="320"/>
    </row>
    <row r="29" spans="1:7" ht="21.75" customHeight="1">
      <c r="A29" s="247" t="s">
        <v>19</v>
      </c>
      <c r="B29" s="248"/>
      <c r="C29" s="247"/>
      <c r="D29" s="249" t="s">
        <v>20</v>
      </c>
      <c r="E29" s="250" t="s">
        <v>293</v>
      </c>
      <c r="F29" s="320"/>
      <c r="G29" s="320"/>
    </row>
    <row r="30" spans="1:7" ht="21.75" customHeight="1">
      <c r="A30" s="251"/>
      <c r="B30" s="252" t="s">
        <v>21</v>
      </c>
      <c r="C30" s="248"/>
      <c r="D30" s="253" t="s">
        <v>294</v>
      </c>
      <c r="E30" s="254" t="s">
        <v>293</v>
      </c>
      <c r="F30" s="320"/>
      <c r="G30" s="320"/>
    </row>
    <row r="31" spans="1:7" ht="21.75" customHeight="1">
      <c r="A31" s="251"/>
      <c r="B31" s="251"/>
      <c r="C31" s="252" t="s">
        <v>97</v>
      </c>
      <c r="D31" s="253" t="s">
        <v>295</v>
      </c>
      <c r="E31" s="254" t="s">
        <v>296</v>
      </c>
      <c r="F31" s="320"/>
      <c r="G31" s="320"/>
    </row>
    <row r="32" spans="1:7" ht="21.75" customHeight="1">
      <c r="A32" s="251"/>
      <c r="B32" s="251"/>
      <c r="C32" s="252" t="s">
        <v>95</v>
      </c>
      <c r="D32" s="253" t="s">
        <v>275</v>
      </c>
      <c r="E32" s="254" t="s">
        <v>297</v>
      </c>
      <c r="F32" s="320"/>
      <c r="G32" s="320"/>
    </row>
    <row r="33" spans="1:7" ht="38.25">
      <c r="A33" s="247" t="s">
        <v>23</v>
      </c>
      <c r="B33" s="248"/>
      <c r="C33" s="247"/>
      <c r="D33" s="249" t="s">
        <v>87</v>
      </c>
      <c r="E33" s="250" t="s">
        <v>298</v>
      </c>
      <c r="F33" s="320"/>
      <c r="G33" s="320"/>
    </row>
    <row r="34" spans="1:7" ht="26.25" customHeight="1">
      <c r="A34" s="251"/>
      <c r="B34" s="252" t="s">
        <v>299</v>
      </c>
      <c r="C34" s="248"/>
      <c r="D34" s="253" t="s">
        <v>300</v>
      </c>
      <c r="E34" s="254" t="s">
        <v>301</v>
      </c>
      <c r="F34" s="320"/>
      <c r="G34" s="320"/>
    </row>
    <row r="35" spans="1:7" ht="22.5">
      <c r="A35" s="251"/>
      <c r="B35" s="251"/>
      <c r="C35" s="252" t="s">
        <v>98</v>
      </c>
      <c r="D35" s="253" t="s">
        <v>302</v>
      </c>
      <c r="E35" s="254" t="s">
        <v>303</v>
      </c>
      <c r="F35" s="320"/>
      <c r="G35" s="320"/>
    </row>
    <row r="36" spans="1:7" ht="21.75" customHeight="1">
      <c r="A36" s="251"/>
      <c r="B36" s="251"/>
      <c r="C36" s="252" t="s">
        <v>99</v>
      </c>
      <c r="D36" s="253" t="s">
        <v>304</v>
      </c>
      <c r="E36" s="254" t="s">
        <v>297</v>
      </c>
      <c r="F36" s="320"/>
      <c r="G36" s="320"/>
    </row>
    <row r="37" spans="1:7" ht="33.75">
      <c r="A37" s="251"/>
      <c r="B37" s="252" t="s">
        <v>25</v>
      </c>
      <c r="C37" s="248"/>
      <c r="D37" s="253" t="s">
        <v>305</v>
      </c>
      <c r="E37" s="254" t="s">
        <v>306</v>
      </c>
      <c r="F37" s="320"/>
      <c r="G37" s="320"/>
    </row>
    <row r="38" spans="1:7" ht="21.75" customHeight="1">
      <c r="A38" s="251"/>
      <c r="B38" s="251"/>
      <c r="C38" s="252" t="s">
        <v>100</v>
      </c>
      <c r="D38" s="253" t="s">
        <v>307</v>
      </c>
      <c r="E38" s="254" t="s">
        <v>308</v>
      </c>
      <c r="F38" s="320"/>
      <c r="G38" s="320"/>
    </row>
    <row r="39" spans="1:7" ht="21.75" customHeight="1">
      <c r="A39" s="251"/>
      <c r="B39" s="251"/>
      <c r="C39" s="252" t="s">
        <v>101</v>
      </c>
      <c r="D39" s="253" t="s">
        <v>309</v>
      </c>
      <c r="E39" s="254" t="s">
        <v>310</v>
      </c>
      <c r="F39" s="320"/>
      <c r="G39" s="320"/>
    </row>
    <row r="40" spans="1:7" ht="21.75" customHeight="1">
      <c r="A40" s="251"/>
      <c r="B40" s="251"/>
      <c r="C40" s="252" t="s">
        <v>102</v>
      </c>
      <c r="D40" s="253" t="s">
        <v>311</v>
      </c>
      <c r="E40" s="254" t="s">
        <v>312</v>
      </c>
      <c r="F40" s="320"/>
      <c r="G40" s="320"/>
    </row>
    <row r="41" spans="1:7" ht="21.75" customHeight="1">
      <c r="A41" s="251"/>
      <c r="B41" s="251"/>
      <c r="C41" s="252" t="s">
        <v>103</v>
      </c>
      <c r="D41" s="253" t="s">
        <v>313</v>
      </c>
      <c r="E41" s="254" t="s">
        <v>314</v>
      </c>
      <c r="F41" s="320"/>
      <c r="G41" s="320"/>
    </row>
    <row r="42" spans="1:7" ht="21.75" customHeight="1">
      <c r="A42" s="251"/>
      <c r="B42" s="251"/>
      <c r="C42" s="252" t="s">
        <v>106</v>
      </c>
      <c r="D42" s="253" t="s">
        <v>315</v>
      </c>
      <c r="E42" s="254" t="s">
        <v>277</v>
      </c>
      <c r="F42" s="320"/>
      <c r="G42" s="320"/>
    </row>
    <row r="43" spans="1:7" ht="21.75" customHeight="1">
      <c r="A43" s="251"/>
      <c r="B43" s="251"/>
      <c r="C43" s="252" t="s">
        <v>99</v>
      </c>
      <c r="D43" s="253" t="s">
        <v>304</v>
      </c>
      <c r="E43" s="254" t="s">
        <v>277</v>
      </c>
      <c r="F43" s="320"/>
      <c r="G43" s="320"/>
    </row>
    <row r="44" spans="1:7" ht="33.75">
      <c r="A44" s="251"/>
      <c r="B44" s="252" t="s">
        <v>316</v>
      </c>
      <c r="C44" s="248"/>
      <c r="D44" s="253" t="s">
        <v>317</v>
      </c>
      <c r="E44" s="254" t="s">
        <v>318</v>
      </c>
      <c r="F44" s="320"/>
      <c r="G44" s="320"/>
    </row>
    <row r="45" spans="1:7" ht="21.75" customHeight="1">
      <c r="A45" s="251"/>
      <c r="B45" s="251"/>
      <c r="C45" s="252" t="s">
        <v>100</v>
      </c>
      <c r="D45" s="253" t="s">
        <v>307</v>
      </c>
      <c r="E45" s="254" t="s">
        <v>319</v>
      </c>
      <c r="F45" s="320"/>
      <c r="G45" s="320"/>
    </row>
    <row r="46" spans="1:7" ht="21.75" customHeight="1">
      <c r="A46" s="251"/>
      <c r="B46" s="251"/>
      <c r="C46" s="252" t="s">
        <v>101</v>
      </c>
      <c r="D46" s="253" t="s">
        <v>309</v>
      </c>
      <c r="E46" s="254" t="s">
        <v>320</v>
      </c>
      <c r="F46" s="320"/>
      <c r="G46" s="320"/>
    </row>
    <row r="47" spans="1:7" ht="21.75" customHeight="1">
      <c r="A47" s="251"/>
      <c r="B47" s="251"/>
      <c r="C47" s="252" t="s">
        <v>102</v>
      </c>
      <c r="D47" s="253" t="s">
        <v>311</v>
      </c>
      <c r="E47" s="254" t="s">
        <v>321</v>
      </c>
      <c r="F47" s="320"/>
      <c r="G47" s="320"/>
    </row>
    <row r="48" spans="1:7" ht="21.75" customHeight="1">
      <c r="A48" s="251"/>
      <c r="B48" s="251"/>
      <c r="C48" s="252" t="s">
        <v>103</v>
      </c>
      <c r="D48" s="253" t="s">
        <v>313</v>
      </c>
      <c r="E48" s="254" t="s">
        <v>266</v>
      </c>
      <c r="F48" s="320"/>
      <c r="G48" s="320"/>
    </row>
    <row r="49" spans="1:7" ht="21.75" customHeight="1">
      <c r="A49" s="251"/>
      <c r="B49" s="251"/>
      <c r="C49" s="252" t="s">
        <v>161</v>
      </c>
      <c r="D49" s="253" t="s">
        <v>322</v>
      </c>
      <c r="E49" s="254" t="s">
        <v>276</v>
      </c>
      <c r="F49" s="320"/>
      <c r="G49" s="320"/>
    </row>
    <row r="50" spans="1:7" ht="21.75" customHeight="1">
      <c r="A50" s="251"/>
      <c r="B50" s="251"/>
      <c r="C50" s="252" t="s">
        <v>104</v>
      </c>
      <c r="D50" s="253" t="s">
        <v>323</v>
      </c>
      <c r="E50" s="254" t="s">
        <v>303</v>
      </c>
      <c r="F50" s="320"/>
      <c r="G50" s="320"/>
    </row>
    <row r="51" spans="1:7" ht="21.75" customHeight="1">
      <c r="A51" s="251"/>
      <c r="B51" s="251"/>
      <c r="C51" s="252" t="s">
        <v>106</v>
      </c>
      <c r="D51" s="253" t="s">
        <v>315</v>
      </c>
      <c r="E51" s="254" t="s">
        <v>324</v>
      </c>
      <c r="F51" s="320"/>
      <c r="G51" s="320"/>
    </row>
    <row r="52" spans="1:7" ht="21.75" customHeight="1">
      <c r="A52" s="251"/>
      <c r="B52" s="251"/>
      <c r="C52" s="252" t="s">
        <v>99</v>
      </c>
      <c r="D52" s="253" t="s">
        <v>304</v>
      </c>
      <c r="E52" s="254" t="s">
        <v>325</v>
      </c>
      <c r="F52" s="320"/>
      <c r="G52" s="320"/>
    </row>
    <row r="53" spans="1:7" ht="22.5">
      <c r="A53" s="251"/>
      <c r="B53" s="252" t="s">
        <v>26</v>
      </c>
      <c r="C53" s="248"/>
      <c r="D53" s="253" t="s">
        <v>326</v>
      </c>
      <c r="E53" s="254" t="s">
        <v>327</v>
      </c>
      <c r="F53" s="320"/>
      <c r="G53" s="320"/>
    </row>
    <row r="54" spans="1:7" ht="21.75" customHeight="1">
      <c r="A54" s="251"/>
      <c r="B54" s="251"/>
      <c r="C54" s="252" t="s">
        <v>107</v>
      </c>
      <c r="D54" s="253" t="s">
        <v>328</v>
      </c>
      <c r="E54" s="254" t="s">
        <v>329</v>
      </c>
      <c r="F54" s="320"/>
      <c r="G54" s="320"/>
    </row>
    <row r="55" spans="1:7" ht="21.75" customHeight="1">
      <c r="A55" s="251"/>
      <c r="B55" s="251"/>
      <c r="C55" s="252" t="s">
        <v>105</v>
      </c>
      <c r="D55" s="253" t="s">
        <v>330</v>
      </c>
      <c r="E55" s="254" t="s">
        <v>331</v>
      </c>
      <c r="F55" s="320"/>
      <c r="G55" s="320"/>
    </row>
    <row r="56" spans="1:7" ht="21.75" customHeight="1">
      <c r="A56" s="251"/>
      <c r="B56" s="251"/>
      <c r="C56" s="252" t="s">
        <v>111</v>
      </c>
      <c r="D56" s="253" t="s">
        <v>332</v>
      </c>
      <c r="E56" s="254" t="s">
        <v>333</v>
      </c>
      <c r="F56" s="320"/>
      <c r="G56" s="320"/>
    </row>
    <row r="57" spans="1:7" ht="22.5">
      <c r="A57" s="251"/>
      <c r="B57" s="251"/>
      <c r="C57" s="252" t="s">
        <v>92</v>
      </c>
      <c r="D57" s="253" t="s">
        <v>334</v>
      </c>
      <c r="E57" s="254" t="s">
        <v>335</v>
      </c>
      <c r="F57" s="320"/>
      <c r="G57" s="320"/>
    </row>
    <row r="58" spans="1:7" ht="21.75" customHeight="1">
      <c r="A58" s="251"/>
      <c r="B58" s="252" t="s">
        <v>27</v>
      </c>
      <c r="C58" s="248"/>
      <c r="D58" s="253" t="s">
        <v>336</v>
      </c>
      <c r="E58" s="254" t="s">
        <v>337</v>
      </c>
      <c r="F58" s="320"/>
      <c r="G58" s="320"/>
    </row>
    <row r="59" spans="1:7" ht="21.75" customHeight="1">
      <c r="A59" s="251"/>
      <c r="B59" s="251"/>
      <c r="C59" s="252" t="s">
        <v>108</v>
      </c>
      <c r="D59" s="253" t="s">
        <v>338</v>
      </c>
      <c r="E59" s="254" t="s">
        <v>339</v>
      </c>
      <c r="F59" s="320"/>
      <c r="G59" s="320"/>
    </row>
    <row r="60" spans="1:7" ht="21.75" customHeight="1">
      <c r="A60" s="251"/>
      <c r="B60" s="251"/>
      <c r="C60" s="252" t="s">
        <v>109</v>
      </c>
      <c r="D60" s="253" t="s">
        <v>340</v>
      </c>
      <c r="E60" s="254" t="s">
        <v>341</v>
      </c>
      <c r="F60" s="320"/>
      <c r="G60" s="320"/>
    </row>
    <row r="61" spans="1:7" ht="21.75" customHeight="1">
      <c r="A61" s="247" t="s">
        <v>28</v>
      </c>
      <c r="B61" s="248"/>
      <c r="C61" s="247"/>
      <c r="D61" s="249" t="s">
        <v>29</v>
      </c>
      <c r="E61" s="250" t="s">
        <v>342</v>
      </c>
      <c r="F61" s="320"/>
      <c r="G61" s="320"/>
    </row>
    <row r="62" spans="1:7" ht="21.75" customHeight="1">
      <c r="A62" s="251"/>
      <c r="B62" s="252" t="s">
        <v>30</v>
      </c>
      <c r="C62" s="248"/>
      <c r="D62" s="253" t="s">
        <v>343</v>
      </c>
      <c r="E62" s="254" t="s">
        <v>344</v>
      </c>
      <c r="F62" s="320"/>
      <c r="G62" s="320"/>
    </row>
    <row r="63" spans="1:7" ht="21.75" customHeight="1">
      <c r="A63" s="251"/>
      <c r="B63" s="251"/>
      <c r="C63" s="252" t="s">
        <v>345</v>
      </c>
      <c r="D63" s="253" t="s">
        <v>346</v>
      </c>
      <c r="E63" s="254" t="s">
        <v>344</v>
      </c>
      <c r="F63" s="320"/>
      <c r="G63" s="320"/>
    </row>
    <row r="64" spans="1:7" ht="21.75" customHeight="1">
      <c r="A64" s="251"/>
      <c r="B64" s="252" t="s">
        <v>116</v>
      </c>
      <c r="C64" s="248"/>
      <c r="D64" s="253" t="s">
        <v>347</v>
      </c>
      <c r="E64" s="254" t="s">
        <v>348</v>
      </c>
      <c r="F64" s="320"/>
      <c r="G64" s="320"/>
    </row>
    <row r="65" spans="1:7" ht="21.75" customHeight="1">
      <c r="A65" s="251"/>
      <c r="B65" s="251"/>
      <c r="C65" s="252" t="s">
        <v>345</v>
      </c>
      <c r="D65" s="253" t="s">
        <v>346</v>
      </c>
      <c r="E65" s="254" t="s">
        <v>348</v>
      </c>
      <c r="F65" s="320"/>
      <c r="G65" s="320"/>
    </row>
    <row r="66" spans="1:7" ht="21.75" customHeight="1">
      <c r="A66" s="251"/>
      <c r="B66" s="252" t="s">
        <v>349</v>
      </c>
      <c r="C66" s="248"/>
      <c r="D66" s="253" t="s">
        <v>350</v>
      </c>
      <c r="E66" s="254" t="s">
        <v>351</v>
      </c>
      <c r="F66" s="320"/>
      <c r="G66" s="320"/>
    </row>
    <row r="67" spans="1:7" ht="21.75" customHeight="1">
      <c r="A67" s="251"/>
      <c r="B67" s="251"/>
      <c r="C67" s="252" t="s">
        <v>95</v>
      </c>
      <c r="D67" s="253" t="s">
        <v>275</v>
      </c>
      <c r="E67" s="254" t="s">
        <v>351</v>
      </c>
      <c r="F67" s="320"/>
      <c r="G67" s="320"/>
    </row>
    <row r="68" spans="1:7" ht="21.75" customHeight="1">
      <c r="A68" s="251"/>
      <c r="B68" s="252" t="s">
        <v>134</v>
      </c>
      <c r="C68" s="248"/>
      <c r="D68" s="253" t="s">
        <v>352</v>
      </c>
      <c r="E68" s="254" t="s">
        <v>353</v>
      </c>
      <c r="F68" s="320"/>
      <c r="G68" s="320"/>
    </row>
    <row r="69" spans="1:7" ht="21.75" customHeight="1">
      <c r="A69" s="251"/>
      <c r="B69" s="251"/>
      <c r="C69" s="252" t="s">
        <v>345</v>
      </c>
      <c r="D69" s="253" t="s">
        <v>346</v>
      </c>
      <c r="E69" s="254" t="s">
        <v>353</v>
      </c>
      <c r="F69" s="320"/>
      <c r="G69" s="320"/>
    </row>
    <row r="70" spans="1:7" ht="21.75" customHeight="1">
      <c r="A70" s="247" t="s">
        <v>66</v>
      </c>
      <c r="B70" s="248"/>
      <c r="C70" s="247"/>
      <c r="D70" s="249" t="s">
        <v>67</v>
      </c>
      <c r="E70" s="250" t="s">
        <v>354</v>
      </c>
      <c r="F70" s="320"/>
      <c r="G70" s="320"/>
    </row>
    <row r="71" spans="1:7" ht="21.75" customHeight="1">
      <c r="A71" s="251"/>
      <c r="B71" s="252" t="s">
        <v>68</v>
      </c>
      <c r="C71" s="248"/>
      <c r="D71" s="253" t="s">
        <v>355</v>
      </c>
      <c r="E71" s="254" t="s">
        <v>356</v>
      </c>
      <c r="F71" s="320"/>
      <c r="G71" s="320"/>
    </row>
    <row r="72" spans="1:7" ht="21.75" customHeight="1">
      <c r="A72" s="251"/>
      <c r="B72" s="251"/>
      <c r="C72" s="252" t="s">
        <v>115</v>
      </c>
      <c r="D72" s="253" t="s">
        <v>357</v>
      </c>
      <c r="E72" s="254" t="s">
        <v>358</v>
      </c>
      <c r="F72" s="320"/>
      <c r="G72" s="320"/>
    </row>
    <row r="73" spans="1:7" ht="45">
      <c r="A73" s="251"/>
      <c r="B73" s="251"/>
      <c r="C73" s="252" t="s">
        <v>94</v>
      </c>
      <c r="D73" s="253" t="s">
        <v>263</v>
      </c>
      <c r="E73" s="254" t="s">
        <v>359</v>
      </c>
      <c r="F73" s="320"/>
      <c r="G73" s="320"/>
    </row>
    <row r="74" spans="1:7" ht="21.75" customHeight="1">
      <c r="A74" s="251"/>
      <c r="B74" s="251"/>
      <c r="C74" s="252" t="s">
        <v>95</v>
      </c>
      <c r="D74" s="253" t="s">
        <v>275</v>
      </c>
      <c r="E74" s="254" t="s">
        <v>360</v>
      </c>
      <c r="F74" s="320"/>
      <c r="G74" s="320"/>
    </row>
    <row r="75" spans="1:7" ht="21.75" customHeight="1">
      <c r="A75" s="251"/>
      <c r="B75" s="251"/>
      <c r="C75" s="252" t="s">
        <v>96</v>
      </c>
      <c r="D75" s="253" t="s">
        <v>288</v>
      </c>
      <c r="E75" s="254" t="s">
        <v>361</v>
      </c>
      <c r="F75" s="320"/>
      <c r="G75" s="320"/>
    </row>
    <row r="76" spans="1:7" ht="21.75" customHeight="1">
      <c r="A76" s="251"/>
      <c r="B76" s="252" t="s">
        <v>70</v>
      </c>
      <c r="C76" s="248"/>
      <c r="D76" s="253" t="s">
        <v>362</v>
      </c>
      <c r="E76" s="254" t="s">
        <v>363</v>
      </c>
      <c r="F76" s="320"/>
      <c r="G76" s="320"/>
    </row>
    <row r="77" spans="1:7" ht="45">
      <c r="A77" s="251"/>
      <c r="B77" s="251"/>
      <c r="C77" s="252" t="s">
        <v>94</v>
      </c>
      <c r="D77" s="253" t="s">
        <v>263</v>
      </c>
      <c r="E77" s="254" t="s">
        <v>364</v>
      </c>
      <c r="F77" s="320"/>
      <c r="G77" s="320"/>
    </row>
    <row r="78" spans="1:7" ht="21.75" customHeight="1">
      <c r="A78" s="251"/>
      <c r="B78" s="251"/>
      <c r="C78" s="252" t="s">
        <v>124</v>
      </c>
      <c r="D78" s="253" t="s">
        <v>365</v>
      </c>
      <c r="E78" s="254" t="s">
        <v>366</v>
      </c>
      <c r="F78" s="320"/>
      <c r="G78" s="320"/>
    </row>
    <row r="79" spans="1:7" ht="21.75" customHeight="1">
      <c r="A79" s="251"/>
      <c r="B79" s="251"/>
      <c r="C79" s="252" t="s">
        <v>95</v>
      </c>
      <c r="D79" s="253" t="s">
        <v>275</v>
      </c>
      <c r="E79" s="254" t="s">
        <v>367</v>
      </c>
      <c r="F79" s="320"/>
      <c r="G79" s="320"/>
    </row>
    <row r="80" spans="1:7" ht="21.75" customHeight="1">
      <c r="A80" s="251"/>
      <c r="B80" s="251"/>
      <c r="C80" s="252" t="s">
        <v>96</v>
      </c>
      <c r="D80" s="253" t="s">
        <v>288</v>
      </c>
      <c r="E80" s="254" t="s">
        <v>368</v>
      </c>
      <c r="F80" s="320"/>
      <c r="G80" s="320"/>
    </row>
    <row r="81" spans="1:7" ht="21.75" customHeight="1">
      <c r="A81" s="251"/>
      <c r="B81" s="252" t="s">
        <v>369</v>
      </c>
      <c r="C81" s="248"/>
      <c r="D81" s="253" t="s">
        <v>370</v>
      </c>
      <c r="E81" s="254" t="s">
        <v>371</v>
      </c>
      <c r="F81" s="320"/>
      <c r="G81" s="320"/>
    </row>
    <row r="82" spans="1:7" ht="21.75" customHeight="1">
      <c r="A82" s="251"/>
      <c r="B82" s="251"/>
      <c r="C82" s="252" t="s">
        <v>115</v>
      </c>
      <c r="D82" s="253" t="s">
        <v>357</v>
      </c>
      <c r="E82" s="254" t="s">
        <v>297</v>
      </c>
      <c r="F82" s="320"/>
      <c r="G82" s="320"/>
    </row>
    <row r="83" spans="1:7" ht="45">
      <c r="A83" s="251"/>
      <c r="B83" s="251"/>
      <c r="C83" s="252" t="s">
        <v>94</v>
      </c>
      <c r="D83" s="253" t="s">
        <v>263</v>
      </c>
      <c r="E83" s="254" t="s">
        <v>372</v>
      </c>
      <c r="F83" s="320"/>
      <c r="G83" s="320"/>
    </row>
    <row r="84" spans="1:7" ht="21.75" customHeight="1">
      <c r="A84" s="251"/>
      <c r="B84" s="251"/>
      <c r="C84" s="252" t="s">
        <v>95</v>
      </c>
      <c r="D84" s="253" t="s">
        <v>275</v>
      </c>
      <c r="E84" s="254" t="s">
        <v>373</v>
      </c>
      <c r="F84" s="320"/>
      <c r="G84" s="320"/>
    </row>
    <row r="85" spans="1:7" ht="21.75" customHeight="1">
      <c r="A85" s="251"/>
      <c r="B85" s="251"/>
      <c r="C85" s="252" t="s">
        <v>96</v>
      </c>
      <c r="D85" s="253" t="s">
        <v>288</v>
      </c>
      <c r="E85" s="254" t="s">
        <v>374</v>
      </c>
      <c r="F85" s="320"/>
      <c r="G85" s="320"/>
    </row>
    <row r="86" spans="1:7" ht="21.75" customHeight="1">
      <c r="A86" s="251"/>
      <c r="B86" s="252" t="s">
        <v>375</v>
      </c>
      <c r="C86" s="248"/>
      <c r="D86" s="253" t="s">
        <v>376</v>
      </c>
      <c r="E86" s="254" t="s">
        <v>377</v>
      </c>
      <c r="F86" s="320"/>
      <c r="G86" s="320"/>
    </row>
    <row r="87" spans="1:7" ht="21.75" customHeight="1">
      <c r="A87" s="251"/>
      <c r="B87" s="251"/>
      <c r="C87" s="252" t="s">
        <v>124</v>
      </c>
      <c r="D87" s="253" t="s">
        <v>365</v>
      </c>
      <c r="E87" s="254" t="s">
        <v>377</v>
      </c>
      <c r="F87" s="320"/>
      <c r="G87" s="320"/>
    </row>
    <row r="88" spans="1:7" ht="21.75" customHeight="1">
      <c r="A88" s="247" t="s">
        <v>88</v>
      </c>
      <c r="B88" s="248"/>
      <c r="C88" s="247"/>
      <c r="D88" s="249" t="s">
        <v>118</v>
      </c>
      <c r="E88" s="250" t="s">
        <v>378</v>
      </c>
      <c r="F88" s="320"/>
      <c r="G88" s="320"/>
    </row>
    <row r="89" spans="1:7" ht="33.75">
      <c r="A89" s="251"/>
      <c r="B89" s="252" t="s">
        <v>379</v>
      </c>
      <c r="C89" s="248"/>
      <c r="D89" s="253" t="s">
        <v>380</v>
      </c>
      <c r="E89" s="254" t="s">
        <v>381</v>
      </c>
      <c r="F89" s="320"/>
      <c r="G89" s="320"/>
    </row>
    <row r="90" spans="1:7" ht="33.75">
      <c r="A90" s="251"/>
      <c r="B90" s="251"/>
      <c r="C90" s="252" t="s">
        <v>112</v>
      </c>
      <c r="D90" s="253" t="s">
        <v>285</v>
      </c>
      <c r="E90" s="254" t="s">
        <v>382</v>
      </c>
      <c r="F90" s="320"/>
      <c r="G90" s="320"/>
    </row>
    <row r="91" spans="1:7" ht="22.5">
      <c r="A91" s="251"/>
      <c r="B91" s="251"/>
      <c r="C91" s="252" t="s">
        <v>383</v>
      </c>
      <c r="D91" s="253" t="s">
        <v>384</v>
      </c>
      <c r="E91" s="254" t="s">
        <v>385</v>
      </c>
      <c r="F91" s="320"/>
      <c r="G91" s="320"/>
    </row>
    <row r="92" spans="1:7" ht="45">
      <c r="A92" s="251"/>
      <c r="B92" s="252" t="s">
        <v>386</v>
      </c>
      <c r="C92" s="248"/>
      <c r="D92" s="253" t="s">
        <v>387</v>
      </c>
      <c r="E92" s="254" t="s">
        <v>388</v>
      </c>
      <c r="F92" s="320"/>
      <c r="G92" s="320"/>
    </row>
    <row r="93" spans="1:7" ht="33.75">
      <c r="A93" s="251"/>
      <c r="B93" s="251"/>
      <c r="C93" s="252" t="s">
        <v>112</v>
      </c>
      <c r="D93" s="253" t="s">
        <v>285</v>
      </c>
      <c r="E93" s="254" t="s">
        <v>389</v>
      </c>
      <c r="F93" s="320"/>
      <c r="G93" s="320"/>
    </row>
    <row r="94" spans="1:7" ht="22.5">
      <c r="A94" s="251"/>
      <c r="B94" s="251"/>
      <c r="C94" s="252" t="s">
        <v>390</v>
      </c>
      <c r="D94" s="253" t="s">
        <v>391</v>
      </c>
      <c r="E94" s="254" t="s">
        <v>392</v>
      </c>
      <c r="F94" s="320"/>
      <c r="G94" s="320"/>
    </row>
    <row r="95" spans="1:7" ht="21.75" customHeight="1">
      <c r="A95" s="251"/>
      <c r="B95" s="252" t="s">
        <v>89</v>
      </c>
      <c r="C95" s="248"/>
      <c r="D95" s="253" t="s">
        <v>393</v>
      </c>
      <c r="E95" s="254" t="s">
        <v>394</v>
      </c>
      <c r="F95" s="320"/>
      <c r="G95" s="320"/>
    </row>
    <row r="96" spans="1:7" ht="21.75" customHeight="1">
      <c r="A96" s="251"/>
      <c r="B96" s="251"/>
      <c r="C96" s="252" t="s">
        <v>124</v>
      </c>
      <c r="D96" s="253" t="s">
        <v>365</v>
      </c>
      <c r="E96" s="254" t="s">
        <v>395</v>
      </c>
      <c r="F96" s="320"/>
      <c r="G96" s="320"/>
    </row>
    <row r="97" spans="1:7" ht="22.5">
      <c r="A97" s="251"/>
      <c r="B97" s="251"/>
      <c r="C97" s="252" t="s">
        <v>390</v>
      </c>
      <c r="D97" s="253" t="s">
        <v>391</v>
      </c>
      <c r="E97" s="254" t="s">
        <v>396</v>
      </c>
      <c r="F97" s="320"/>
      <c r="G97" s="320"/>
    </row>
    <row r="98" spans="1:7" ht="21.75" customHeight="1">
      <c r="A98" s="251"/>
      <c r="B98" s="252" t="s">
        <v>397</v>
      </c>
      <c r="C98" s="248"/>
      <c r="D98" s="253" t="s">
        <v>398</v>
      </c>
      <c r="E98" s="254" t="s">
        <v>399</v>
      </c>
      <c r="F98" s="320"/>
      <c r="G98" s="320"/>
    </row>
    <row r="99" spans="1:7" ht="22.5">
      <c r="A99" s="251"/>
      <c r="B99" s="251"/>
      <c r="C99" s="252" t="s">
        <v>390</v>
      </c>
      <c r="D99" s="253" t="s">
        <v>391</v>
      </c>
      <c r="E99" s="254" t="s">
        <v>399</v>
      </c>
      <c r="F99" s="320"/>
      <c r="G99" s="320"/>
    </row>
    <row r="100" spans="1:7" ht="21.75" customHeight="1">
      <c r="A100" s="251"/>
      <c r="B100" s="252" t="s">
        <v>90</v>
      </c>
      <c r="C100" s="248"/>
      <c r="D100" s="253" t="s">
        <v>172</v>
      </c>
      <c r="E100" s="254" t="s">
        <v>400</v>
      </c>
      <c r="F100" s="320"/>
      <c r="G100" s="320"/>
    </row>
    <row r="101" spans="1:7" ht="45">
      <c r="A101" s="251"/>
      <c r="B101" s="251"/>
      <c r="C101" s="252" t="s">
        <v>94</v>
      </c>
      <c r="D101" s="253" t="s">
        <v>263</v>
      </c>
      <c r="E101" s="254" t="s">
        <v>401</v>
      </c>
      <c r="F101" s="320"/>
      <c r="G101" s="320"/>
    </row>
    <row r="102" spans="1:7" ht="21.75" customHeight="1">
      <c r="A102" s="251"/>
      <c r="B102" s="251"/>
      <c r="C102" s="252" t="s">
        <v>95</v>
      </c>
      <c r="D102" s="253" t="s">
        <v>275</v>
      </c>
      <c r="E102" s="254" t="s">
        <v>402</v>
      </c>
      <c r="F102" s="320"/>
      <c r="G102" s="320"/>
    </row>
    <row r="103" spans="1:7" ht="21.75" customHeight="1">
      <c r="A103" s="251"/>
      <c r="B103" s="251"/>
      <c r="C103" s="252" t="s">
        <v>96</v>
      </c>
      <c r="D103" s="253" t="s">
        <v>288</v>
      </c>
      <c r="E103" s="254" t="s">
        <v>403</v>
      </c>
      <c r="F103" s="320"/>
      <c r="G103" s="320"/>
    </row>
    <row r="104" spans="1:7" ht="22.5">
      <c r="A104" s="251"/>
      <c r="B104" s="251"/>
      <c r="C104" s="252" t="s">
        <v>390</v>
      </c>
      <c r="D104" s="253" t="s">
        <v>391</v>
      </c>
      <c r="E104" s="254" t="s">
        <v>404</v>
      </c>
      <c r="F104" s="320"/>
      <c r="G104" s="320"/>
    </row>
    <row r="105" spans="1:7" ht="21.75" customHeight="1">
      <c r="A105" s="251"/>
      <c r="B105" s="252" t="s">
        <v>91</v>
      </c>
      <c r="C105" s="248"/>
      <c r="D105" s="253" t="s">
        <v>262</v>
      </c>
      <c r="E105" s="254" t="s">
        <v>405</v>
      </c>
      <c r="F105" s="320"/>
      <c r="G105" s="320"/>
    </row>
    <row r="106" spans="1:7" ht="21.75" customHeight="1">
      <c r="A106" s="251"/>
      <c r="B106" s="251"/>
      <c r="C106" s="252" t="s">
        <v>124</v>
      </c>
      <c r="D106" s="253" t="s">
        <v>365</v>
      </c>
      <c r="E106" s="254" t="s">
        <v>405</v>
      </c>
      <c r="F106" s="320"/>
      <c r="G106" s="320"/>
    </row>
    <row r="107" spans="1:7" ht="21.75" customHeight="1">
      <c r="A107" s="247" t="s">
        <v>73</v>
      </c>
      <c r="B107" s="248"/>
      <c r="C107" s="247"/>
      <c r="D107" s="249" t="s">
        <v>35</v>
      </c>
      <c r="E107" s="250" t="s">
        <v>406</v>
      </c>
      <c r="F107" s="320"/>
      <c r="G107" s="320"/>
    </row>
    <row r="108" spans="1:7" ht="22.5">
      <c r="A108" s="251"/>
      <c r="B108" s="252" t="s">
        <v>407</v>
      </c>
      <c r="C108" s="248"/>
      <c r="D108" s="253" t="s">
        <v>408</v>
      </c>
      <c r="E108" s="254" t="s">
        <v>409</v>
      </c>
      <c r="F108" s="320"/>
      <c r="G108" s="320"/>
    </row>
    <row r="109" spans="1:7" ht="21.75" customHeight="1">
      <c r="A109" s="251"/>
      <c r="B109" s="251"/>
      <c r="C109" s="252" t="s">
        <v>115</v>
      </c>
      <c r="D109" s="253" t="s">
        <v>357</v>
      </c>
      <c r="E109" s="254" t="s">
        <v>409</v>
      </c>
      <c r="F109" s="320"/>
      <c r="G109" s="320"/>
    </row>
    <row r="110" spans="1:7" ht="21.75" customHeight="1">
      <c r="A110" s="251"/>
      <c r="B110" s="252" t="s">
        <v>74</v>
      </c>
      <c r="C110" s="248"/>
      <c r="D110" s="253" t="s">
        <v>262</v>
      </c>
      <c r="E110" s="254" t="s">
        <v>410</v>
      </c>
      <c r="F110" s="320"/>
      <c r="G110" s="320"/>
    </row>
    <row r="111" spans="1:7" ht="21.75" customHeight="1">
      <c r="A111" s="251"/>
      <c r="B111" s="251"/>
      <c r="C111" s="252" t="s">
        <v>110</v>
      </c>
      <c r="D111" s="253" t="s">
        <v>411</v>
      </c>
      <c r="E111" s="254" t="s">
        <v>410</v>
      </c>
      <c r="F111" s="320"/>
      <c r="G111" s="320"/>
    </row>
    <row r="112" spans="1:7" ht="21.75" customHeight="1">
      <c r="A112" s="247" t="s">
        <v>37</v>
      </c>
      <c r="B112" s="248"/>
      <c r="C112" s="247"/>
      <c r="D112" s="249" t="s">
        <v>75</v>
      </c>
      <c r="E112" s="250" t="s">
        <v>412</v>
      </c>
      <c r="F112" s="320"/>
      <c r="G112" s="320"/>
    </row>
    <row r="113" spans="1:7" ht="21.75" customHeight="1">
      <c r="A113" s="251"/>
      <c r="B113" s="252" t="s">
        <v>38</v>
      </c>
      <c r="C113" s="248"/>
      <c r="D113" s="253" t="s">
        <v>413</v>
      </c>
      <c r="E113" s="254" t="s">
        <v>412</v>
      </c>
      <c r="F113" s="320"/>
      <c r="G113" s="320"/>
    </row>
    <row r="114" spans="1:7" ht="33.75">
      <c r="A114" s="251"/>
      <c r="B114" s="251"/>
      <c r="C114" s="252" t="s">
        <v>414</v>
      </c>
      <c r="D114" s="255" t="s">
        <v>415</v>
      </c>
      <c r="E114" s="256" t="s">
        <v>412</v>
      </c>
      <c r="F114" s="320"/>
      <c r="G114" s="320"/>
    </row>
    <row r="115" spans="1:7" ht="21.75" customHeight="1">
      <c r="A115" s="321"/>
      <c r="B115" s="321"/>
      <c r="C115" s="321"/>
      <c r="D115" s="257" t="s">
        <v>416</v>
      </c>
      <c r="E115" s="258" t="s">
        <v>417</v>
      </c>
      <c r="F115" s="320"/>
      <c r="G115" s="320"/>
    </row>
    <row r="116" spans="1:7" ht="198" customHeight="1">
      <c r="A116" s="320"/>
      <c r="B116" s="320"/>
      <c r="C116" s="320"/>
      <c r="D116" s="320"/>
      <c r="E116" s="320"/>
      <c r="F116" s="320"/>
      <c r="G116" s="320"/>
    </row>
    <row r="117" spans="1:7" ht="8.25" customHeight="1">
      <c r="A117" s="322"/>
      <c r="B117" s="322"/>
      <c r="C117" s="320"/>
      <c r="D117" s="320"/>
      <c r="E117" s="320"/>
      <c r="F117" s="320"/>
      <c r="G117" s="320"/>
    </row>
    <row r="118" spans="1:7" ht="5.25" customHeight="1">
      <c r="A118" s="322"/>
      <c r="B118" s="322"/>
      <c r="C118" s="320"/>
      <c r="D118" s="320"/>
      <c r="E118" s="320"/>
      <c r="G118" s="323" t="s">
        <v>418</v>
      </c>
    </row>
    <row r="119" spans="1:7" ht="11.25" customHeight="1">
      <c r="A119" s="320"/>
      <c r="B119" s="320"/>
      <c r="C119" s="320"/>
      <c r="D119" s="320"/>
      <c r="E119" s="320"/>
      <c r="G119" s="323"/>
    </row>
  </sheetData>
  <sheetProtection/>
  <mergeCells count="117"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A115:C115"/>
    <mergeCell ref="F115:G115"/>
    <mergeCell ref="A116:G116"/>
    <mergeCell ref="A117:B118"/>
    <mergeCell ref="C117:G117"/>
    <mergeCell ref="C118:E118"/>
    <mergeCell ref="G118:G119"/>
    <mergeCell ref="A119:E1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5.125" style="24" customWidth="1"/>
    <col min="2" max="2" width="45.625" style="24" customWidth="1"/>
    <col min="3" max="3" width="19.625" style="24" customWidth="1"/>
    <col min="4" max="4" width="18.625" style="24" customWidth="1"/>
  </cols>
  <sheetData>
    <row r="1" spans="3:4" ht="12.75">
      <c r="C1" s="58"/>
      <c r="D1" s="58" t="s">
        <v>135</v>
      </c>
    </row>
    <row r="2" spans="3:4" ht="12.75">
      <c r="C2" s="58"/>
      <c r="D2" s="58" t="s">
        <v>137</v>
      </c>
    </row>
    <row r="3" spans="3:4" ht="12.75">
      <c r="C3" s="58"/>
      <c r="D3" s="58" t="s">
        <v>84</v>
      </c>
    </row>
    <row r="4" spans="3:4" ht="12.75">
      <c r="C4" s="58"/>
      <c r="D4" s="58" t="s">
        <v>138</v>
      </c>
    </row>
    <row r="5" ht="12.75">
      <c r="C5" s="58"/>
    </row>
    <row r="6" spans="1:4" s="28" customFormat="1" ht="21.75" customHeight="1">
      <c r="A6" s="344" t="s">
        <v>214</v>
      </c>
      <c r="B6" s="344"/>
      <c r="C6" s="344"/>
      <c r="D6" s="344"/>
    </row>
    <row r="7" spans="1:3" s="28" customFormat="1" ht="12" customHeight="1">
      <c r="A7" s="85"/>
      <c r="B7" s="85"/>
      <c r="C7" s="85"/>
    </row>
    <row r="8" spans="1:4" s="8" customFormat="1" ht="24" customHeight="1">
      <c r="A8" s="341" t="s">
        <v>2</v>
      </c>
      <c r="B8" s="341" t="s">
        <v>3</v>
      </c>
      <c r="C8" s="342" t="s">
        <v>78</v>
      </c>
      <c r="D8" s="342"/>
    </row>
    <row r="9" spans="1:4" s="8" customFormat="1" ht="24" customHeight="1">
      <c r="A9" s="341"/>
      <c r="B9" s="341"/>
      <c r="C9" s="86" t="s">
        <v>79</v>
      </c>
      <c r="D9" s="86" t="s">
        <v>80</v>
      </c>
    </row>
    <row r="10" spans="1:4" s="8" customFormat="1" ht="49.5" customHeight="1" hidden="1">
      <c r="A10" s="2">
        <v>903</v>
      </c>
      <c r="B10" s="42" t="s">
        <v>129</v>
      </c>
      <c r="C10" s="86"/>
      <c r="D10" s="86"/>
    </row>
    <row r="11" spans="1:4" s="8" customFormat="1" ht="42" customHeight="1">
      <c r="A11" s="2">
        <v>952</v>
      </c>
      <c r="B11" s="42" t="s">
        <v>85</v>
      </c>
      <c r="C11" s="10">
        <v>2381886</v>
      </c>
      <c r="D11" s="10"/>
    </row>
    <row r="12" spans="1:4" s="8" customFormat="1" ht="42" customHeight="1">
      <c r="A12" s="2">
        <v>992</v>
      </c>
      <c r="B12" s="42" t="s">
        <v>81</v>
      </c>
      <c r="C12" s="10"/>
      <c r="D12" s="10">
        <v>5111700</v>
      </c>
    </row>
    <row r="13" spans="1:4" s="8" customFormat="1" ht="42" customHeight="1">
      <c r="A13" s="91"/>
      <c r="B13" s="83" t="s">
        <v>42</v>
      </c>
      <c r="C13" s="10">
        <f>SUM(C11:C12)</f>
        <v>2381886</v>
      </c>
      <c r="D13" s="10">
        <f>SUM(D11:D12)</f>
        <v>5111700</v>
      </c>
    </row>
    <row r="14" spans="2:4" s="8" customFormat="1" ht="42" customHeight="1">
      <c r="B14" s="2" t="s">
        <v>163</v>
      </c>
      <c r="C14" s="343">
        <f>SUM(C13-D13)</f>
        <v>-2729814</v>
      </c>
      <c r="D14" s="343"/>
    </row>
  </sheetData>
  <sheetProtection/>
  <mergeCells count="5">
    <mergeCell ref="A8:A9"/>
    <mergeCell ref="B8:B9"/>
    <mergeCell ref="C8:D8"/>
    <mergeCell ref="C14:D14"/>
    <mergeCell ref="A6:D6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" sqref="E1:E4"/>
    </sheetView>
  </sheetViews>
  <sheetFormatPr defaultColWidth="9.00390625" defaultRowHeight="12.75"/>
  <cols>
    <col min="1" max="1" width="6.75390625" style="0" customWidth="1"/>
    <col min="2" max="2" width="9.625" style="0" customWidth="1"/>
    <col min="3" max="3" width="7.25390625" style="0" customWidth="1"/>
    <col min="4" max="4" width="42.00390625" style="0" customWidth="1"/>
    <col min="5" max="5" width="22.875" style="0" customWidth="1"/>
  </cols>
  <sheetData>
    <row r="1" ht="12.75">
      <c r="E1" s="58" t="s">
        <v>205</v>
      </c>
    </row>
    <row r="2" ht="12.75">
      <c r="E2" s="58" t="s">
        <v>137</v>
      </c>
    </row>
    <row r="3" ht="12.75">
      <c r="E3" s="58" t="s">
        <v>84</v>
      </c>
    </row>
    <row r="4" ht="12.75">
      <c r="E4" s="58" t="s">
        <v>138</v>
      </c>
    </row>
    <row r="5" ht="22.5" customHeight="1">
      <c r="E5" s="58"/>
    </row>
    <row r="6" spans="1:5" ht="32.25" customHeight="1">
      <c r="A6" s="345" t="s">
        <v>254</v>
      </c>
      <c r="B6" s="345"/>
      <c r="C6" s="345"/>
      <c r="D6" s="345"/>
      <c r="E6" s="345"/>
    </row>
    <row r="8" spans="1:5" ht="18.75" customHeight="1">
      <c r="A8" s="330" t="s">
        <v>203</v>
      </c>
      <c r="B8" s="330"/>
      <c r="C8" s="330"/>
      <c r="D8" s="346" t="s">
        <v>201</v>
      </c>
      <c r="E8" s="346" t="s">
        <v>202</v>
      </c>
    </row>
    <row r="9" spans="1:5" ht="18" customHeight="1">
      <c r="A9" s="174" t="s">
        <v>198</v>
      </c>
      <c r="B9" s="174" t="s">
        <v>199</v>
      </c>
      <c r="C9" s="174" t="s">
        <v>200</v>
      </c>
      <c r="D9" s="347"/>
      <c r="E9" s="347"/>
    </row>
    <row r="10" spans="1:5" s="144" customFormat="1" ht="22.5" customHeight="1">
      <c r="A10" s="174">
        <v>852</v>
      </c>
      <c r="B10" s="174"/>
      <c r="C10" s="175"/>
      <c r="D10" s="179" t="s">
        <v>118</v>
      </c>
      <c r="E10" s="172">
        <f>SUM(E11)</f>
        <v>132300</v>
      </c>
    </row>
    <row r="11" spans="1:5" s="183" customFormat="1" ht="48">
      <c r="A11" s="184"/>
      <c r="B11" s="184">
        <v>85212</v>
      </c>
      <c r="C11" s="180"/>
      <c r="D11" s="181" t="s">
        <v>204</v>
      </c>
      <c r="E11" s="182">
        <f>SUM(E12)</f>
        <v>132300</v>
      </c>
    </row>
    <row r="12" spans="1:5" ht="22.5" customHeight="1">
      <c r="A12" s="177"/>
      <c r="B12" s="177"/>
      <c r="C12" s="176" t="s">
        <v>96</v>
      </c>
      <c r="D12" s="185" t="s">
        <v>10</v>
      </c>
      <c r="E12" s="178">
        <v>132300</v>
      </c>
    </row>
    <row r="13" spans="1:5" ht="24.75" customHeight="1">
      <c r="A13" s="330" t="s">
        <v>42</v>
      </c>
      <c r="B13" s="330"/>
      <c r="C13" s="330"/>
      <c r="D13" s="174"/>
      <c r="E13" s="172">
        <f>SUM(E10)</f>
        <v>132300</v>
      </c>
    </row>
  </sheetData>
  <sheetProtection/>
  <mergeCells count="5">
    <mergeCell ref="A6:E6"/>
    <mergeCell ref="A8:C8"/>
    <mergeCell ref="D8:D9"/>
    <mergeCell ref="E8:E9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5"/>
  <sheetViews>
    <sheetView showGridLines="0" zoomScalePageLayoutView="0" workbookViewId="0" topLeftCell="A1">
      <selection activeCell="I11" sqref="I11:I12"/>
    </sheetView>
  </sheetViews>
  <sheetFormatPr defaultColWidth="9.00390625" defaultRowHeight="12.75"/>
  <cols>
    <col min="1" max="1" width="7.125" style="242" customWidth="1"/>
    <col min="2" max="2" width="9.25390625" style="242" customWidth="1"/>
    <col min="3" max="3" width="8.125" style="242" customWidth="1"/>
    <col min="4" max="4" width="46.375" style="242" customWidth="1"/>
    <col min="5" max="5" width="17.75390625" style="242" customWidth="1"/>
    <col min="6" max="16384" width="9.125" style="242" customWidth="1"/>
  </cols>
  <sheetData>
    <row r="1" ht="15" customHeight="1">
      <c r="E1" s="259" t="s">
        <v>419</v>
      </c>
    </row>
    <row r="2" ht="15" customHeight="1">
      <c r="E2" s="259" t="s">
        <v>137</v>
      </c>
    </row>
    <row r="3" ht="15" customHeight="1">
      <c r="E3" s="259" t="s">
        <v>420</v>
      </c>
    </row>
    <row r="4" ht="15" customHeight="1">
      <c r="E4" s="259" t="s">
        <v>138</v>
      </c>
    </row>
    <row r="5" spans="1:5" ht="15" customHeight="1">
      <c r="A5" s="244" t="s">
        <v>421</v>
      </c>
      <c r="E5" s="260"/>
    </row>
    <row r="6" spans="1:5" s="246" customFormat="1" ht="16.5" customHeight="1">
      <c r="A6" s="261" t="s">
        <v>257</v>
      </c>
      <c r="B6" s="261" t="s">
        <v>258</v>
      </c>
      <c r="C6" s="261" t="s">
        <v>2</v>
      </c>
      <c r="D6" s="261" t="s">
        <v>259</v>
      </c>
      <c r="E6" s="261" t="s">
        <v>422</v>
      </c>
    </row>
    <row r="7" spans="1:5" ht="21.75" customHeight="1">
      <c r="A7" s="262" t="s">
        <v>4</v>
      </c>
      <c r="B7" s="262"/>
      <c r="C7" s="262"/>
      <c r="D7" s="263" t="s">
        <v>5</v>
      </c>
      <c r="E7" s="264" t="s">
        <v>423</v>
      </c>
    </row>
    <row r="8" spans="1:5" ht="21.75" customHeight="1">
      <c r="A8" s="265"/>
      <c r="B8" s="266" t="s">
        <v>168</v>
      </c>
      <c r="C8" s="248"/>
      <c r="D8" s="267" t="s">
        <v>424</v>
      </c>
      <c r="E8" s="268" t="s">
        <v>425</v>
      </c>
    </row>
    <row r="9" spans="1:5" ht="38.25" customHeight="1">
      <c r="A9" s="269"/>
      <c r="B9" s="269"/>
      <c r="C9" s="266" t="s">
        <v>426</v>
      </c>
      <c r="D9" s="267" t="s">
        <v>427</v>
      </c>
      <c r="E9" s="268" t="s">
        <v>425</v>
      </c>
    </row>
    <row r="10" spans="1:5" ht="21.75" customHeight="1">
      <c r="A10" s="265"/>
      <c r="B10" s="266" t="s">
        <v>428</v>
      </c>
      <c r="C10" s="248"/>
      <c r="D10" s="267" t="s">
        <v>429</v>
      </c>
      <c r="E10" s="268" t="s">
        <v>430</v>
      </c>
    </row>
    <row r="11" spans="1:5" ht="27.75" customHeight="1">
      <c r="A11" s="269"/>
      <c r="B11" s="269"/>
      <c r="C11" s="266" t="s">
        <v>431</v>
      </c>
      <c r="D11" s="267" t="s">
        <v>432</v>
      </c>
      <c r="E11" s="268" t="s">
        <v>430</v>
      </c>
    </row>
    <row r="12" spans="1:5" ht="21.75" customHeight="1">
      <c r="A12" s="265"/>
      <c r="B12" s="266" t="s">
        <v>241</v>
      </c>
      <c r="C12" s="248"/>
      <c r="D12" s="267" t="s">
        <v>433</v>
      </c>
      <c r="E12" s="268" t="s">
        <v>434</v>
      </c>
    </row>
    <row r="13" spans="1:5" ht="21.75" customHeight="1">
      <c r="A13" s="269"/>
      <c r="B13" s="269"/>
      <c r="C13" s="266" t="s">
        <v>435</v>
      </c>
      <c r="D13" s="267" t="s">
        <v>436</v>
      </c>
      <c r="E13" s="268" t="s">
        <v>434</v>
      </c>
    </row>
    <row r="14" spans="1:5" ht="21.75" customHeight="1">
      <c r="A14" s="262" t="s">
        <v>46</v>
      </c>
      <c r="B14" s="262"/>
      <c r="C14" s="262"/>
      <c r="D14" s="263" t="s">
        <v>47</v>
      </c>
      <c r="E14" s="264" t="s">
        <v>437</v>
      </c>
    </row>
    <row r="15" spans="1:5" ht="21.75" customHeight="1">
      <c r="A15" s="265"/>
      <c r="B15" s="266" t="s">
        <v>48</v>
      </c>
      <c r="C15" s="248"/>
      <c r="D15" s="267" t="s">
        <v>438</v>
      </c>
      <c r="E15" s="268" t="s">
        <v>437</v>
      </c>
    </row>
    <row r="16" spans="1:5" ht="21.75" customHeight="1">
      <c r="A16" s="269"/>
      <c r="B16" s="269"/>
      <c r="C16" s="266" t="s">
        <v>439</v>
      </c>
      <c r="D16" s="267" t="s">
        <v>440</v>
      </c>
      <c r="E16" s="268" t="s">
        <v>441</v>
      </c>
    </row>
    <row r="17" spans="1:5" ht="21.75" customHeight="1">
      <c r="A17" s="269"/>
      <c r="B17" s="269"/>
      <c r="C17" s="266" t="s">
        <v>442</v>
      </c>
      <c r="D17" s="267" t="s">
        <v>443</v>
      </c>
      <c r="E17" s="268" t="s">
        <v>444</v>
      </c>
    </row>
    <row r="18" spans="1:5" ht="21.75" customHeight="1">
      <c r="A18" s="269"/>
      <c r="B18" s="269"/>
      <c r="C18" s="266" t="s">
        <v>445</v>
      </c>
      <c r="D18" s="267" t="s">
        <v>446</v>
      </c>
      <c r="E18" s="268" t="s">
        <v>447</v>
      </c>
    </row>
    <row r="19" spans="1:5" ht="21.75" customHeight="1">
      <c r="A19" s="269"/>
      <c r="B19" s="269"/>
      <c r="C19" s="266" t="s">
        <v>448</v>
      </c>
      <c r="D19" s="267" t="s">
        <v>449</v>
      </c>
      <c r="E19" s="268" t="s">
        <v>450</v>
      </c>
    </row>
    <row r="20" spans="1:5" ht="21.75" customHeight="1">
      <c r="A20" s="269"/>
      <c r="B20" s="269"/>
      <c r="C20" s="266" t="s">
        <v>435</v>
      </c>
      <c r="D20" s="267" t="s">
        <v>436</v>
      </c>
      <c r="E20" s="268" t="s">
        <v>451</v>
      </c>
    </row>
    <row r="21" spans="1:5" ht="21.75" customHeight="1">
      <c r="A21" s="262" t="s">
        <v>7</v>
      </c>
      <c r="B21" s="262"/>
      <c r="C21" s="262"/>
      <c r="D21" s="270" t="s">
        <v>8</v>
      </c>
      <c r="E21" s="264" t="s">
        <v>452</v>
      </c>
    </row>
    <row r="22" spans="1:5" ht="21.75" customHeight="1">
      <c r="A22" s="265"/>
      <c r="B22" s="266" t="s">
        <v>453</v>
      </c>
      <c r="C22" s="248"/>
      <c r="D22" s="267" t="s">
        <v>454</v>
      </c>
      <c r="E22" s="268" t="s">
        <v>455</v>
      </c>
    </row>
    <row r="23" spans="1:5" ht="21.75" customHeight="1">
      <c r="A23" s="269"/>
      <c r="B23" s="269"/>
      <c r="C23" s="266" t="s">
        <v>445</v>
      </c>
      <c r="D23" s="267" t="s">
        <v>446</v>
      </c>
      <c r="E23" s="268" t="s">
        <v>455</v>
      </c>
    </row>
    <row r="24" spans="1:5" ht="21.75" customHeight="1">
      <c r="A24" s="265"/>
      <c r="B24" s="266" t="s">
        <v>9</v>
      </c>
      <c r="C24" s="248"/>
      <c r="D24" s="267" t="s">
        <v>268</v>
      </c>
      <c r="E24" s="268" t="s">
        <v>456</v>
      </c>
    </row>
    <row r="25" spans="1:5" ht="21.75" customHeight="1">
      <c r="A25" s="269"/>
      <c r="B25" s="269"/>
      <c r="C25" s="266" t="s">
        <v>439</v>
      </c>
      <c r="D25" s="267" t="s">
        <v>440</v>
      </c>
      <c r="E25" s="268" t="s">
        <v>457</v>
      </c>
    </row>
    <row r="26" spans="1:5" ht="21.75" customHeight="1">
      <c r="A26" s="269"/>
      <c r="B26" s="269"/>
      <c r="C26" s="266" t="s">
        <v>458</v>
      </c>
      <c r="D26" s="267" t="s">
        <v>459</v>
      </c>
      <c r="E26" s="268" t="s">
        <v>460</v>
      </c>
    </row>
    <row r="27" spans="1:5" ht="21.75" customHeight="1">
      <c r="A27" s="269"/>
      <c r="B27" s="269"/>
      <c r="C27" s="266" t="s">
        <v>442</v>
      </c>
      <c r="D27" s="267" t="s">
        <v>443</v>
      </c>
      <c r="E27" s="268" t="s">
        <v>461</v>
      </c>
    </row>
    <row r="28" spans="1:5" ht="21.75" customHeight="1">
      <c r="A28" s="269"/>
      <c r="B28" s="269"/>
      <c r="C28" s="266" t="s">
        <v>445</v>
      </c>
      <c r="D28" s="267" t="s">
        <v>446</v>
      </c>
      <c r="E28" s="268" t="s">
        <v>462</v>
      </c>
    </row>
    <row r="29" spans="1:5" ht="29.25" customHeight="1">
      <c r="A29" s="269"/>
      <c r="B29" s="269"/>
      <c r="C29" s="266" t="s">
        <v>463</v>
      </c>
      <c r="D29" s="267" t="s">
        <v>464</v>
      </c>
      <c r="E29" s="268" t="s">
        <v>465</v>
      </c>
    </row>
    <row r="30" spans="1:5" ht="21.75" customHeight="1">
      <c r="A30" s="269"/>
      <c r="B30" s="269"/>
      <c r="C30" s="266" t="s">
        <v>466</v>
      </c>
      <c r="D30" s="267" t="s">
        <v>467</v>
      </c>
      <c r="E30" s="268" t="s">
        <v>468</v>
      </c>
    </row>
    <row r="31" spans="1:5" ht="21.75" customHeight="1">
      <c r="A31" s="269"/>
      <c r="B31" s="269"/>
      <c r="C31" s="266" t="s">
        <v>469</v>
      </c>
      <c r="D31" s="267" t="s">
        <v>307</v>
      </c>
      <c r="E31" s="268" t="s">
        <v>470</v>
      </c>
    </row>
    <row r="32" spans="1:5" ht="24.75" customHeight="1">
      <c r="A32" s="269"/>
      <c r="B32" s="269"/>
      <c r="C32" s="266" t="s">
        <v>471</v>
      </c>
      <c r="D32" s="267" t="s">
        <v>472</v>
      </c>
      <c r="E32" s="268" t="s">
        <v>473</v>
      </c>
    </row>
    <row r="33" spans="1:5" ht="21.75" customHeight="1">
      <c r="A33" s="269"/>
      <c r="B33" s="269"/>
      <c r="C33" s="266" t="s">
        <v>448</v>
      </c>
      <c r="D33" s="267" t="s">
        <v>449</v>
      </c>
      <c r="E33" s="268" t="s">
        <v>474</v>
      </c>
    </row>
    <row r="34" spans="1:5" ht="21.75" customHeight="1">
      <c r="A34" s="265"/>
      <c r="B34" s="266" t="s">
        <v>475</v>
      </c>
      <c r="C34" s="248"/>
      <c r="D34" s="267" t="s">
        <v>262</v>
      </c>
      <c r="E34" s="268" t="s">
        <v>476</v>
      </c>
    </row>
    <row r="35" spans="1:5" ht="21.75" customHeight="1">
      <c r="A35" s="269"/>
      <c r="B35" s="269"/>
      <c r="C35" s="266" t="s">
        <v>458</v>
      </c>
      <c r="D35" s="267" t="s">
        <v>459</v>
      </c>
      <c r="E35" s="268" t="s">
        <v>477</v>
      </c>
    </row>
    <row r="36" spans="1:5" ht="21.75" customHeight="1">
      <c r="A36" s="269"/>
      <c r="B36" s="269"/>
      <c r="C36" s="266" t="s">
        <v>445</v>
      </c>
      <c r="D36" s="267" t="s">
        <v>446</v>
      </c>
      <c r="E36" s="268" t="s">
        <v>478</v>
      </c>
    </row>
    <row r="37" spans="1:5" ht="21.75" customHeight="1">
      <c r="A37" s="269"/>
      <c r="B37" s="269"/>
      <c r="C37" s="266" t="s">
        <v>435</v>
      </c>
      <c r="D37" s="267" t="s">
        <v>436</v>
      </c>
      <c r="E37" s="268" t="s">
        <v>335</v>
      </c>
    </row>
    <row r="38" spans="1:5" ht="21.75" customHeight="1">
      <c r="A38" s="262" t="s">
        <v>11</v>
      </c>
      <c r="B38" s="262"/>
      <c r="C38" s="262"/>
      <c r="D38" s="270" t="s">
        <v>51</v>
      </c>
      <c r="E38" s="264" t="s">
        <v>479</v>
      </c>
    </row>
    <row r="39" spans="1:5" ht="21.75" customHeight="1">
      <c r="A39" s="265"/>
      <c r="B39" s="266" t="s">
        <v>52</v>
      </c>
      <c r="C39" s="248"/>
      <c r="D39" s="267" t="s">
        <v>278</v>
      </c>
      <c r="E39" s="268" t="s">
        <v>273</v>
      </c>
    </row>
    <row r="40" spans="1:5" ht="21.75" customHeight="1">
      <c r="A40" s="269"/>
      <c r="B40" s="269"/>
      <c r="C40" s="266" t="s">
        <v>480</v>
      </c>
      <c r="D40" s="267" t="s">
        <v>481</v>
      </c>
      <c r="E40" s="268" t="s">
        <v>296</v>
      </c>
    </row>
    <row r="41" spans="1:5" ht="21.75" customHeight="1">
      <c r="A41" s="269"/>
      <c r="B41" s="269"/>
      <c r="C41" s="266" t="s">
        <v>445</v>
      </c>
      <c r="D41" s="267" t="s">
        <v>446</v>
      </c>
      <c r="E41" s="268" t="s">
        <v>482</v>
      </c>
    </row>
    <row r="42" spans="1:5" ht="21.75" customHeight="1">
      <c r="A42" s="265"/>
      <c r="B42" s="266" t="s">
        <v>483</v>
      </c>
      <c r="C42" s="248"/>
      <c r="D42" s="267" t="s">
        <v>484</v>
      </c>
      <c r="E42" s="268" t="s">
        <v>485</v>
      </c>
    </row>
    <row r="43" spans="1:5" ht="21.75" customHeight="1">
      <c r="A43" s="269"/>
      <c r="B43" s="269"/>
      <c r="C43" s="266" t="s">
        <v>458</v>
      </c>
      <c r="D43" s="267" t="s">
        <v>459</v>
      </c>
      <c r="E43" s="268" t="s">
        <v>486</v>
      </c>
    </row>
    <row r="44" spans="1:5" ht="21.75" customHeight="1">
      <c r="A44" s="269"/>
      <c r="B44" s="269"/>
      <c r="C44" s="266" t="s">
        <v>445</v>
      </c>
      <c r="D44" s="267" t="s">
        <v>446</v>
      </c>
      <c r="E44" s="268" t="s">
        <v>287</v>
      </c>
    </row>
    <row r="45" spans="1:5" ht="21.75" customHeight="1">
      <c r="A45" s="269"/>
      <c r="B45" s="269"/>
      <c r="C45" s="266" t="s">
        <v>435</v>
      </c>
      <c r="D45" s="267" t="s">
        <v>436</v>
      </c>
      <c r="E45" s="268" t="s">
        <v>487</v>
      </c>
    </row>
    <row r="46" spans="1:5" ht="21.75" customHeight="1">
      <c r="A46" s="262" t="s">
        <v>13</v>
      </c>
      <c r="B46" s="262"/>
      <c r="C46" s="262"/>
      <c r="D46" s="270" t="s">
        <v>53</v>
      </c>
      <c r="E46" s="264" t="s">
        <v>488</v>
      </c>
    </row>
    <row r="47" spans="1:5" ht="21.75" customHeight="1">
      <c r="A47" s="265"/>
      <c r="B47" s="266" t="s">
        <v>282</v>
      </c>
      <c r="C47" s="248"/>
      <c r="D47" s="267" t="s">
        <v>283</v>
      </c>
      <c r="E47" s="268" t="s">
        <v>489</v>
      </c>
    </row>
    <row r="48" spans="1:5" ht="21.75" customHeight="1">
      <c r="A48" s="269"/>
      <c r="B48" s="269"/>
      <c r="C48" s="266" t="s">
        <v>490</v>
      </c>
      <c r="D48" s="267" t="s">
        <v>491</v>
      </c>
      <c r="E48" s="268" t="s">
        <v>492</v>
      </c>
    </row>
    <row r="49" spans="1:5" ht="21.75" customHeight="1">
      <c r="A49" s="269"/>
      <c r="B49" s="269"/>
      <c r="C49" s="266" t="s">
        <v>493</v>
      </c>
      <c r="D49" s="267" t="s">
        <v>494</v>
      </c>
      <c r="E49" s="268" t="s">
        <v>495</v>
      </c>
    </row>
    <row r="50" spans="1:5" ht="21.75" customHeight="1">
      <c r="A50" s="269"/>
      <c r="B50" s="269"/>
      <c r="C50" s="266" t="s">
        <v>496</v>
      </c>
      <c r="D50" s="267" t="s">
        <v>497</v>
      </c>
      <c r="E50" s="268" t="s">
        <v>487</v>
      </c>
    </row>
    <row r="51" spans="1:5" ht="21.75" customHeight="1">
      <c r="A51" s="269"/>
      <c r="B51" s="269"/>
      <c r="C51" s="266" t="s">
        <v>498</v>
      </c>
      <c r="D51" s="267" t="s">
        <v>499</v>
      </c>
      <c r="E51" s="268" t="s">
        <v>500</v>
      </c>
    </row>
    <row r="52" spans="1:5" ht="21.75" customHeight="1">
      <c r="A52" s="269"/>
      <c r="B52" s="269"/>
      <c r="C52" s="266" t="s">
        <v>501</v>
      </c>
      <c r="D52" s="267" t="s">
        <v>502</v>
      </c>
      <c r="E52" s="268" t="s">
        <v>287</v>
      </c>
    </row>
    <row r="53" spans="1:5" ht="21.75" customHeight="1">
      <c r="A53" s="269"/>
      <c r="B53" s="269"/>
      <c r="C53" s="266" t="s">
        <v>439</v>
      </c>
      <c r="D53" s="267" t="s">
        <v>440</v>
      </c>
      <c r="E53" s="268" t="s">
        <v>503</v>
      </c>
    </row>
    <row r="54" spans="1:5" ht="21.75" customHeight="1">
      <c r="A54" s="269"/>
      <c r="B54" s="269"/>
      <c r="C54" s="266" t="s">
        <v>504</v>
      </c>
      <c r="D54" s="267" t="s">
        <v>505</v>
      </c>
      <c r="E54" s="268" t="s">
        <v>506</v>
      </c>
    </row>
    <row r="55" spans="1:5" ht="21.75" customHeight="1">
      <c r="A55" s="269"/>
      <c r="B55" s="269"/>
      <c r="C55" s="266" t="s">
        <v>445</v>
      </c>
      <c r="D55" s="267" t="s">
        <v>446</v>
      </c>
      <c r="E55" s="268" t="s">
        <v>507</v>
      </c>
    </row>
    <row r="56" spans="1:5" ht="21.75" customHeight="1">
      <c r="A56" s="269"/>
      <c r="B56" s="269"/>
      <c r="C56" s="266" t="s">
        <v>508</v>
      </c>
      <c r="D56" s="267" t="s">
        <v>509</v>
      </c>
      <c r="E56" s="268" t="s">
        <v>510</v>
      </c>
    </row>
    <row r="57" spans="1:5" ht="21.75" customHeight="1">
      <c r="A57" s="269"/>
      <c r="B57" s="269"/>
      <c r="C57" s="266" t="s">
        <v>466</v>
      </c>
      <c r="D57" s="267" t="s">
        <v>467</v>
      </c>
      <c r="E57" s="268" t="s">
        <v>511</v>
      </c>
    </row>
    <row r="58" spans="1:5" ht="21.75" customHeight="1">
      <c r="A58" s="269"/>
      <c r="B58" s="269"/>
      <c r="C58" s="266" t="s">
        <v>512</v>
      </c>
      <c r="D58" s="267" t="s">
        <v>513</v>
      </c>
      <c r="E58" s="268" t="s">
        <v>514</v>
      </c>
    </row>
    <row r="59" spans="1:5" ht="21.75" customHeight="1">
      <c r="A59" s="269"/>
      <c r="B59" s="269"/>
      <c r="C59" s="266" t="s">
        <v>448</v>
      </c>
      <c r="D59" s="267" t="s">
        <v>449</v>
      </c>
      <c r="E59" s="268" t="s">
        <v>515</v>
      </c>
    </row>
    <row r="60" spans="1:5" ht="21.75" customHeight="1">
      <c r="A60" s="269"/>
      <c r="B60" s="269"/>
      <c r="C60" s="266" t="s">
        <v>516</v>
      </c>
      <c r="D60" s="267" t="s">
        <v>517</v>
      </c>
      <c r="E60" s="268" t="s">
        <v>518</v>
      </c>
    </row>
    <row r="61" spans="1:5" ht="21.75" customHeight="1">
      <c r="A61" s="269"/>
      <c r="B61" s="269"/>
      <c r="C61" s="266" t="s">
        <v>519</v>
      </c>
      <c r="D61" s="267" t="s">
        <v>520</v>
      </c>
      <c r="E61" s="268" t="s">
        <v>410</v>
      </c>
    </row>
    <row r="62" spans="1:5" ht="21.75" customHeight="1">
      <c r="A62" s="265"/>
      <c r="B62" s="266" t="s">
        <v>521</v>
      </c>
      <c r="C62" s="248"/>
      <c r="D62" s="267" t="s">
        <v>522</v>
      </c>
      <c r="E62" s="268" t="s">
        <v>523</v>
      </c>
    </row>
    <row r="63" spans="1:5" ht="21.75" customHeight="1">
      <c r="A63" s="269"/>
      <c r="B63" s="269"/>
      <c r="C63" s="266" t="s">
        <v>524</v>
      </c>
      <c r="D63" s="267" t="s">
        <v>525</v>
      </c>
      <c r="E63" s="268" t="s">
        <v>526</v>
      </c>
    </row>
    <row r="64" spans="1:5" ht="21.75" customHeight="1">
      <c r="A64" s="269"/>
      <c r="B64" s="269"/>
      <c r="C64" s="266" t="s">
        <v>439</v>
      </c>
      <c r="D64" s="267" t="s">
        <v>440</v>
      </c>
      <c r="E64" s="268" t="s">
        <v>527</v>
      </c>
    </row>
    <row r="65" spans="1:5" ht="21.75" customHeight="1">
      <c r="A65" s="269"/>
      <c r="B65" s="269"/>
      <c r="C65" s="266" t="s">
        <v>445</v>
      </c>
      <c r="D65" s="267" t="s">
        <v>446</v>
      </c>
      <c r="E65" s="268" t="s">
        <v>528</v>
      </c>
    </row>
    <row r="66" spans="1:5" ht="26.25" customHeight="1">
      <c r="A66" s="269"/>
      <c r="B66" s="269"/>
      <c r="C66" s="266" t="s">
        <v>529</v>
      </c>
      <c r="D66" s="267" t="s">
        <v>530</v>
      </c>
      <c r="E66" s="268" t="s">
        <v>531</v>
      </c>
    </row>
    <row r="67" spans="1:5" ht="21.75" customHeight="1">
      <c r="A67" s="269"/>
      <c r="B67" s="269"/>
      <c r="C67" s="266" t="s">
        <v>466</v>
      </c>
      <c r="D67" s="267" t="s">
        <v>467</v>
      </c>
      <c r="E67" s="268" t="s">
        <v>531</v>
      </c>
    </row>
    <row r="68" spans="1:5" ht="21.75" customHeight="1">
      <c r="A68" s="265"/>
      <c r="B68" s="266" t="s">
        <v>16</v>
      </c>
      <c r="C68" s="248"/>
      <c r="D68" s="267" t="s">
        <v>286</v>
      </c>
      <c r="E68" s="268" t="s">
        <v>532</v>
      </c>
    </row>
    <row r="69" spans="1:5" ht="21.75" customHeight="1">
      <c r="A69" s="269"/>
      <c r="B69" s="269"/>
      <c r="C69" s="266" t="s">
        <v>490</v>
      </c>
      <c r="D69" s="267" t="s">
        <v>491</v>
      </c>
      <c r="E69" s="268" t="s">
        <v>533</v>
      </c>
    </row>
    <row r="70" spans="1:5" ht="21.75" customHeight="1">
      <c r="A70" s="269"/>
      <c r="B70" s="269"/>
      <c r="C70" s="266" t="s">
        <v>493</v>
      </c>
      <c r="D70" s="267" t="s">
        <v>494</v>
      </c>
      <c r="E70" s="268" t="s">
        <v>534</v>
      </c>
    </row>
    <row r="71" spans="1:5" ht="21.75" customHeight="1">
      <c r="A71" s="269"/>
      <c r="B71" s="269"/>
      <c r="C71" s="266" t="s">
        <v>496</v>
      </c>
      <c r="D71" s="267" t="s">
        <v>497</v>
      </c>
      <c r="E71" s="268" t="s">
        <v>535</v>
      </c>
    </row>
    <row r="72" spans="1:5" ht="21.75" customHeight="1">
      <c r="A72" s="269"/>
      <c r="B72" s="269"/>
      <c r="C72" s="266" t="s">
        <v>498</v>
      </c>
      <c r="D72" s="267" t="s">
        <v>499</v>
      </c>
      <c r="E72" s="268" t="s">
        <v>536</v>
      </c>
    </row>
    <row r="73" spans="1:5" ht="21.75" customHeight="1">
      <c r="A73" s="269"/>
      <c r="B73" s="269"/>
      <c r="C73" s="266" t="s">
        <v>501</v>
      </c>
      <c r="D73" s="267" t="s">
        <v>502</v>
      </c>
      <c r="E73" s="268" t="s">
        <v>537</v>
      </c>
    </row>
    <row r="74" spans="1:5" ht="21.75" customHeight="1">
      <c r="A74" s="269"/>
      <c r="B74" s="269"/>
      <c r="C74" s="266" t="s">
        <v>480</v>
      </c>
      <c r="D74" s="267" t="s">
        <v>481</v>
      </c>
      <c r="E74" s="268" t="s">
        <v>538</v>
      </c>
    </row>
    <row r="75" spans="1:5" ht="21.75" customHeight="1">
      <c r="A75" s="269"/>
      <c r="B75" s="269"/>
      <c r="C75" s="266" t="s">
        <v>439</v>
      </c>
      <c r="D75" s="267" t="s">
        <v>440</v>
      </c>
      <c r="E75" s="268" t="s">
        <v>539</v>
      </c>
    </row>
    <row r="76" spans="1:5" ht="21.75" customHeight="1">
      <c r="A76" s="269"/>
      <c r="B76" s="269"/>
      <c r="C76" s="266" t="s">
        <v>458</v>
      </c>
      <c r="D76" s="267" t="s">
        <v>459</v>
      </c>
      <c r="E76" s="268" t="s">
        <v>540</v>
      </c>
    </row>
    <row r="77" spans="1:5" ht="21.75" customHeight="1">
      <c r="A77" s="269"/>
      <c r="B77" s="269"/>
      <c r="C77" s="266" t="s">
        <v>442</v>
      </c>
      <c r="D77" s="267" t="s">
        <v>443</v>
      </c>
      <c r="E77" s="268" t="s">
        <v>541</v>
      </c>
    </row>
    <row r="78" spans="1:5" ht="21.75" customHeight="1">
      <c r="A78" s="269"/>
      <c r="B78" s="269"/>
      <c r="C78" s="266" t="s">
        <v>504</v>
      </c>
      <c r="D78" s="267" t="s">
        <v>505</v>
      </c>
      <c r="E78" s="268" t="s">
        <v>542</v>
      </c>
    </row>
    <row r="79" spans="1:5" ht="21.75" customHeight="1">
      <c r="A79" s="269"/>
      <c r="B79" s="269"/>
      <c r="C79" s="266" t="s">
        <v>445</v>
      </c>
      <c r="D79" s="267" t="s">
        <v>446</v>
      </c>
      <c r="E79" s="268" t="s">
        <v>543</v>
      </c>
    </row>
    <row r="80" spans="1:5" ht="21.75" customHeight="1">
      <c r="A80" s="269"/>
      <c r="B80" s="269"/>
      <c r="C80" s="266" t="s">
        <v>544</v>
      </c>
      <c r="D80" s="267" t="s">
        <v>545</v>
      </c>
      <c r="E80" s="268" t="s">
        <v>546</v>
      </c>
    </row>
    <row r="81" spans="1:5" ht="30" customHeight="1">
      <c r="A81" s="269"/>
      <c r="B81" s="269"/>
      <c r="C81" s="266" t="s">
        <v>547</v>
      </c>
      <c r="D81" s="267" t="s">
        <v>548</v>
      </c>
      <c r="E81" s="268" t="s">
        <v>528</v>
      </c>
    </row>
    <row r="82" spans="1:5" ht="27" customHeight="1">
      <c r="A82" s="269"/>
      <c r="B82" s="269"/>
      <c r="C82" s="266" t="s">
        <v>529</v>
      </c>
      <c r="D82" s="267" t="s">
        <v>530</v>
      </c>
      <c r="E82" s="268" t="s">
        <v>549</v>
      </c>
    </row>
    <row r="83" spans="1:5" ht="21.75" customHeight="1">
      <c r="A83" s="269"/>
      <c r="B83" s="269"/>
      <c r="C83" s="266" t="s">
        <v>508</v>
      </c>
      <c r="D83" s="267" t="s">
        <v>509</v>
      </c>
      <c r="E83" s="268" t="s">
        <v>550</v>
      </c>
    </row>
    <row r="84" spans="1:5" ht="21.75" customHeight="1">
      <c r="A84" s="269"/>
      <c r="B84" s="269"/>
      <c r="C84" s="266" t="s">
        <v>551</v>
      </c>
      <c r="D84" s="267" t="s">
        <v>552</v>
      </c>
      <c r="E84" s="268" t="s">
        <v>296</v>
      </c>
    </row>
    <row r="85" spans="1:5" ht="21.75" customHeight="1">
      <c r="A85" s="269"/>
      <c r="B85" s="269"/>
      <c r="C85" s="266" t="s">
        <v>466</v>
      </c>
      <c r="D85" s="267" t="s">
        <v>467</v>
      </c>
      <c r="E85" s="268" t="s">
        <v>553</v>
      </c>
    </row>
    <row r="86" spans="1:5" ht="21.75" customHeight="1">
      <c r="A86" s="269"/>
      <c r="B86" s="269"/>
      <c r="C86" s="266" t="s">
        <v>512</v>
      </c>
      <c r="D86" s="267" t="s">
        <v>513</v>
      </c>
      <c r="E86" s="268" t="s">
        <v>554</v>
      </c>
    </row>
    <row r="87" spans="1:5" ht="21.75" customHeight="1">
      <c r="A87" s="269"/>
      <c r="B87" s="269"/>
      <c r="C87" s="266" t="s">
        <v>448</v>
      </c>
      <c r="D87" s="267" t="s">
        <v>449</v>
      </c>
      <c r="E87" s="268" t="s">
        <v>555</v>
      </c>
    </row>
    <row r="88" spans="1:5" ht="21.75" customHeight="1">
      <c r="A88" s="269"/>
      <c r="B88" s="269"/>
      <c r="C88" s="266" t="s">
        <v>556</v>
      </c>
      <c r="D88" s="267" t="s">
        <v>557</v>
      </c>
      <c r="E88" s="268" t="s">
        <v>555</v>
      </c>
    </row>
    <row r="89" spans="1:5" ht="24" customHeight="1">
      <c r="A89" s="269"/>
      <c r="B89" s="269"/>
      <c r="C89" s="266" t="s">
        <v>516</v>
      </c>
      <c r="D89" s="267" t="s">
        <v>517</v>
      </c>
      <c r="E89" s="268" t="s">
        <v>558</v>
      </c>
    </row>
    <row r="90" spans="1:5" ht="21.75" customHeight="1">
      <c r="A90" s="269"/>
      <c r="B90" s="269"/>
      <c r="C90" s="266" t="s">
        <v>559</v>
      </c>
      <c r="D90" s="267" t="s">
        <v>560</v>
      </c>
      <c r="E90" s="268" t="s">
        <v>561</v>
      </c>
    </row>
    <row r="91" spans="1:5" ht="21.75" customHeight="1">
      <c r="A91" s="269"/>
      <c r="B91" s="269"/>
      <c r="C91" s="266" t="s">
        <v>519</v>
      </c>
      <c r="D91" s="267" t="s">
        <v>520</v>
      </c>
      <c r="E91" s="268" t="s">
        <v>562</v>
      </c>
    </row>
    <row r="92" spans="1:5" ht="21.75" customHeight="1">
      <c r="A92" s="265"/>
      <c r="B92" s="266" t="s">
        <v>563</v>
      </c>
      <c r="C92" s="248"/>
      <c r="D92" s="267" t="s">
        <v>564</v>
      </c>
      <c r="E92" s="268" t="s">
        <v>565</v>
      </c>
    </row>
    <row r="93" spans="1:5" ht="21.75" customHeight="1">
      <c r="A93" s="269"/>
      <c r="B93" s="269"/>
      <c r="C93" s="266" t="s">
        <v>490</v>
      </c>
      <c r="D93" s="267" t="s">
        <v>491</v>
      </c>
      <c r="E93" s="268" t="s">
        <v>487</v>
      </c>
    </row>
    <row r="94" spans="1:5" ht="21.75" customHeight="1">
      <c r="A94" s="269"/>
      <c r="B94" s="269"/>
      <c r="C94" s="266" t="s">
        <v>498</v>
      </c>
      <c r="D94" s="267" t="s">
        <v>499</v>
      </c>
      <c r="E94" s="268" t="s">
        <v>474</v>
      </c>
    </row>
    <row r="95" spans="1:5" ht="21.75" customHeight="1">
      <c r="A95" s="269"/>
      <c r="B95" s="269"/>
      <c r="C95" s="266" t="s">
        <v>501</v>
      </c>
      <c r="D95" s="267" t="s">
        <v>502</v>
      </c>
      <c r="E95" s="268" t="s">
        <v>531</v>
      </c>
    </row>
    <row r="96" spans="1:5" ht="21.75" customHeight="1">
      <c r="A96" s="269"/>
      <c r="B96" s="269"/>
      <c r="C96" s="266" t="s">
        <v>480</v>
      </c>
      <c r="D96" s="267" t="s">
        <v>481</v>
      </c>
      <c r="E96" s="268" t="s">
        <v>566</v>
      </c>
    </row>
    <row r="97" spans="1:5" ht="21.75" customHeight="1">
      <c r="A97" s="269"/>
      <c r="B97" s="269"/>
      <c r="C97" s="266" t="s">
        <v>439</v>
      </c>
      <c r="D97" s="267" t="s">
        <v>440</v>
      </c>
      <c r="E97" s="268" t="s">
        <v>567</v>
      </c>
    </row>
    <row r="98" spans="1:5" ht="21.75" customHeight="1">
      <c r="A98" s="269"/>
      <c r="B98" s="269"/>
      <c r="C98" s="266" t="s">
        <v>445</v>
      </c>
      <c r="D98" s="267" t="s">
        <v>446</v>
      </c>
      <c r="E98" s="268" t="s">
        <v>568</v>
      </c>
    </row>
    <row r="99" spans="1:5" ht="21.75" customHeight="1">
      <c r="A99" s="269"/>
      <c r="B99" s="269"/>
      <c r="C99" s="266" t="s">
        <v>544</v>
      </c>
      <c r="D99" s="267" t="s">
        <v>545</v>
      </c>
      <c r="E99" s="268" t="s">
        <v>511</v>
      </c>
    </row>
    <row r="100" spans="1:5" ht="21.75" customHeight="1">
      <c r="A100" s="269"/>
      <c r="B100" s="269"/>
      <c r="C100" s="266" t="s">
        <v>466</v>
      </c>
      <c r="D100" s="267" t="s">
        <v>467</v>
      </c>
      <c r="E100" s="268" t="s">
        <v>287</v>
      </c>
    </row>
    <row r="101" spans="1:5" ht="21.75" customHeight="1">
      <c r="A101" s="265"/>
      <c r="B101" s="266" t="s">
        <v>569</v>
      </c>
      <c r="C101" s="248"/>
      <c r="D101" s="267" t="s">
        <v>262</v>
      </c>
      <c r="E101" s="268" t="s">
        <v>570</v>
      </c>
    </row>
    <row r="102" spans="1:5" ht="21.75" customHeight="1">
      <c r="A102" s="269"/>
      <c r="B102" s="269"/>
      <c r="C102" s="266" t="s">
        <v>524</v>
      </c>
      <c r="D102" s="267" t="s">
        <v>525</v>
      </c>
      <c r="E102" s="268" t="s">
        <v>314</v>
      </c>
    </row>
    <row r="103" spans="1:5" ht="21.75" customHeight="1">
      <c r="A103" s="269"/>
      <c r="B103" s="269"/>
      <c r="C103" s="266" t="s">
        <v>571</v>
      </c>
      <c r="D103" s="267" t="s">
        <v>572</v>
      </c>
      <c r="E103" s="268" t="s">
        <v>573</v>
      </c>
    </row>
    <row r="104" spans="1:5" ht="21.75" customHeight="1">
      <c r="A104" s="269"/>
      <c r="B104" s="269"/>
      <c r="C104" s="266" t="s">
        <v>498</v>
      </c>
      <c r="D104" s="267" t="s">
        <v>499</v>
      </c>
      <c r="E104" s="268" t="s">
        <v>574</v>
      </c>
    </row>
    <row r="105" spans="1:5" ht="21.75" customHeight="1">
      <c r="A105" s="269"/>
      <c r="B105" s="269"/>
      <c r="C105" s="266" t="s">
        <v>501</v>
      </c>
      <c r="D105" s="267" t="s">
        <v>502</v>
      </c>
      <c r="E105" s="268" t="s">
        <v>575</v>
      </c>
    </row>
    <row r="106" spans="1:5" ht="21.75" customHeight="1">
      <c r="A106" s="269"/>
      <c r="B106" s="269"/>
      <c r="C106" s="266" t="s">
        <v>480</v>
      </c>
      <c r="D106" s="267" t="s">
        <v>481</v>
      </c>
      <c r="E106" s="268" t="s">
        <v>351</v>
      </c>
    </row>
    <row r="107" spans="1:5" ht="21.75" customHeight="1">
      <c r="A107" s="269"/>
      <c r="B107" s="269"/>
      <c r="C107" s="266" t="s">
        <v>439</v>
      </c>
      <c r="D107" s="267" t="s">
        <v>440</v>
      </c>
      <c r="E107" s="268" t="s">
        <v>576</v>
      </c>
    </row>
    <row r="108" spans="1:5" ht="21.75" customHeight="1">
      <c r="A108" s="269"/>
      <c r="B108" s="269"/>
      <c r="C108" s="266" t="s">
        <v>445</v>
      </c>
      <c r="D108" s="267" t="s">
        <v>446</v>
      </c>
      <c r="E108" s="268" t="s">
        <v>351</v>
      </c>
    </row>
    <row r="109" spans="1:5" ht="21.75" customHeight="1">
      <c r="A109" s="269"/>
      <c r="B109" s="269"/>
      <c r="C109" s="266" t="s">
        <v>466</v>
      </c>
      <c r="D109" s="267" t="s">
        <v>467</v>
      </c>
      <c r="E109" s="268" t="s">
        <v>577</v>
      </c>
    </row>
    <row r="110" spans="1:5" ht="21.75" customHeight="1">
      <c r="A110" s="269"/>
      <c r="B110" s="269"/>
      <c r="C110" s="266" t="s">
        <v>556</v>
      </c>
      <c r="D110" s="267" t="s">
        <v>557</v>
      </c>
      <c r="E110" s="268" t="s">
        <v>296</v>
      </c>
    </row>
    <row r="111" spans="1:5" ht="33" customHeight="1">
      <c r="A111" s="262" t="s">
        <v>289</v>
      </c>
      <c r="B111" s="262"/>
      <c r="C111" s="262"/>
      <c r="D111" s="263" t="s">
        <v>62</v>
      </c>
      <c r="E111" s="264" t="s">
        <v>290</v>
      </c>
    </row>
    <row r="112" spans="1:5" ht="21.75" customHeight="1">
      <c r="A112" s="265"/>
      <c r="B112" s="266" t="s">
        <v>291</v>
      </c>
      <c r="C112" s="248"/>
      <c r="D112" s="267" t="s">
        <v>292</v>
      </c>
      <c r="E112" s="268" t="s">
        <v>290</v>
      </c>
    </row>
    <row r="113" spans="1:5" ht="21.75" customHeight="1">
      <c r="A113" s="269"/>
      <c r="B113" s="269"/>
      <c r="C113" s="266" t="s">
        <v>493</v>
      </c>
      <c r="D113" s="267" t="s">
        <v>494</v>
      </c>
      <c r="E113" s="268" t="s">
        <v>578</v>
      </c>
    </row>
    <row r="114" spans="1:5" ht="21.75" customHeight="1">
      <c r="A114" s="269"/>
      <c r="B114" s="269"/>
      <c r="C114" s="266" t="s">
        <v>498</v>
      </c>
      <c r="D114" s="267" t="s">
        <v>499</v>
      </c>
      <c r="E114" s="268" t="s">
        <v>579</v>
      </c>
    </row>
    <row r="115" spans="1:5" ht="21.75" customHeight="1">
      <c r="A115" s="269"/>
      <c r="B115" s="269"/>
      <c r="C115" s="266" t="s">
        <v>501</v>
      </c>
      <c r="D115" s="267" t="s">
        <v>502</v>
      </c>
      <c r="E115" s="268" t="s">
        <v>580</v>
      </c>
    </row>
    <row r="116" spans="1:5" ht="25.5">
      <c r="A116" s="262" t="s">
        <v>19</v>
      </c>
      <c r="B116" s="262"/>
      <c r="C116" s="262"/>
      <c r="D116" s="263" t="s">
        <v>581</v>
      </c>
      <c r="E116" s="264" t="s">
        <v>582</v>
      </c>
    </row>
    <row r="117" spans="1:5" ht="21.75" customHeight="1">
      <c r="A117" s="265"/>
      <c r="B117" s="266" t="s">
        <v>583</v>
      </c>
      <c r="C117" s="248"/>
      <c r="D117" s="267" t="s">
        <v>584</v>
      </c>
      <c r="E117" s="268" t="s">
        <v>585</v>
      </c>
    </row>
    <row r="118" spans="1:5" ht="21.75" customHeight="1">
      <c r="A118" s="269"/>
      <c r="B118" s="269"/>
      <c r="C118" s="266" t="s">
        <v>490</v>
      </c>
      <c r="D118" s="267" t="s">
        <v>491</v>
      </c>
      <c r="E118" s="268" t="s">
        <v>586</v>
      </c>
    </row>
    <row r="119" spans="1:5" ht="21.75" customHeight="1">
      <c r="A119" s="269"/>
      <c r="B119" s="269"/>
      <c r="C119" s="266" t="s">
        <v>524</v>
      </c>
      <c r="D119" s="267" t="s">
        <v>525</v>
      </c>
      <c r="E119" s="268" t="s">
        <v>587</v>
      </c>
    </row>
    <row r="120" spans="1:5" ht="21.75" customHeight="1">
      <c r="A120" s="269"/>
      <c r="B120" s="269"/>
      <c r="C120" s="266" t="s">
        <v>498</v>
      </c>
      <c r="D120" s="267" t="s">
        <v>499</v>
      </c>
      <c r="E120" s="268" t="s">
        <v>588</v>
      </c>
    </row>
    <row r="121" spans="1:5" ht="21.75" customHeight="1">
      <c r="A121" s="269"/>
      <c r="B121" s="269"/>
      <c r="C121" s="266" t="s">
        <v>501</v>
      </c>
      <c r="D121" s="267" t="s">
        <v>502</v>
      </c>
      <c r="E121" s="268" t="s">
        <v>589</v>
      </c>
    </row>
    <row r="122" spans="1:5" ht="21.75" customHeight="1">
      <c r="A122" s="269"/>
      <c r="B122" s="269"/>
      <c r="C122" s="266" t="s">
        <v>480</v>
      </c>
      <c r="D122" s="267" t="s">
        <v>481</v>
      </c>
      <c r="E122" s="268" t="s">
        <v>590</v>
      </c>
    </row>
    <row r="123" spans="1:5" ht="21.75" customHeight="1">
      <c r="A123" s="269"/>
      <c r="B123" s="269"/>
      <c r="C123" s="266" t="s">
        <v>439</v>
      </c>
      <c r="D123" s="267" t="s">
        <v>440</v>
      </c>
      <c r="E123" s="268" t="s">
        <v>591</v>
      </c>
    </row>
    <row r="124" spans="1:5" ht="21.75" customHeight="1">
      <c r="A124" s="269"/>
      <c r="B124" s="269"/>
      <c r="C124" s="266" t="s">
        <v>458</v>
      </c>
      <c r="D124" s="267" t="s">
        <v>459</v>
      </c>
      <c r="E124" s="268" t="s">
        <v>395</v>
      </c>
    </row>
    <row r="125" spans="1:5" ht="21.75" customHeight="1">
      <c r="A125" s="269"/>
      <c r="B125" s="269"/>
      <c r="C125" s="266" t="s">
        <v>442</v>
      </c>
      <c r="D125" s="267" t="s">
        <v>443</v>
      </c>
      <c r="E125" s="268" t="s">
        <v>592</v>
      </c>
    </row>
    <row r="126" spans="1:5" ht="21.75" customHeight="1">
      <c r="A126" s="269"/>
      <c r="B126" s="269"/>
      <c r="C126" s="266" t="s">
        <v>504</v>
      </c>
      <c r="D126" s="267" t="s">
        <v>505</v>
      </c>
      <c r="E126" s="268" t="s">
        <v>593</v>
      </c>
    </row>
    <row r="127" spans="1:5" ht="21.75" customHeight="1">
      <c r="A127" s="269"/>
      <c r="B127" s="269"/>
      <c r="C127" s="266" t="s">
        <v>445</v>
      </c>
      <c r="D127" s="267" t="s">
        <v>446</v>
      </c>
      <c r="E127" s="268" t="s">
        <v>594</v>
      </c>
    </row>
    <row r="128" spans="1:5" ht="21.75" customHeight="1">
      <c r="A128" s="269"/>
      <c r="B128" s="269"/>
      <c r="C128" s="266" t="s">
        <v>508</v>
      </c>
      <c r="D128" s="267" t="s">
        <v>509</v>
      </c>
      <c r="E128" s="268" t="s">
        <v>595</v>
      </c>
    </row>
    <row r="129" spans="1:5" ht="21.75" customHeight="1">
      <c r="A129" s="269"/>
      <c r="B129" s="269"/>
      <c r="C129" s="266" t="s">
        <v>466</v>
      </c>
      <c r="D129" s="267" t="s">
        <v>467</v>
      </c>
      <c r="E129" s="268" t="s">
        <v>596</v>
      </c>
    </row>
    <row r="130" spans="1:5" ht="21.75" customHeight="1">
      <c r="A130" s="265"/>
      <c r="B130" s="266" t="s">
        <v>21</v>
      </c>
      <c r="C130" s="248"/>
      <c r="D130" s="267" t="s">
        <v>294</v>
      </c>
      <c r="E130" s="268" t="s">
        <v>597</v>
      </c>
    </row>
    <row r="131" spans="1:5" ht="21.75" customHeight="1">
      <c r="A131" s="269"/>
      <c r="B131" s="269"/>
      <c r="C131" s="266" t="s">
        <v>490</v>
      </c>
      <c r="D131" s="267" t="s">
        <v>491</v>
      </c>
      <c r="E131" s="268" t="s">
        <v>510</v>
      </c>
    </row>
    <row r="132" spans="1:5" ht="21.75" customHeight="1">
      <c r="A132" s="269"/>
      <c r="B132" s="269"/>
      <c r="C132" s="266" t="s">
        <v>493</v>
      </c>
      <c r="D132" s="267" t="s">
        <v>494</v>
      </c>
      <c r="E132" s="268" t="s">
        <v>598</v>
      </c>
    </row>
    <row r="133" spans="1:5" ht="21.75" customHeight="1">
      <c r="A133" s="269"/>
      <c r="B133" s="269"/>
      <c r="C133" s="266" t="s">
        <v>496</v>
      </c>
      <c r="D133" s="267" t="s">
        <v>497</v>
      </c>
      <c r="E133" s="268" t="s">
        <v>527</v>
      </c>
    </row>
    <row r="134" spans="1:5" ht="21.75" customHeight="1">
      <c r="A134" s="269"/>
      <c r="B134" s="269"/>
      <c r="C134" s="266" t="s">
        <v>498</v>
      </c>
      <c r="D134" s="267" t="s">
        <v>499</v>
      </c>
      <c r="E134" s="268" t="s">
        <v>599</v>
      </c>
    </row>
    <row r="135" spans="1:5" ht="21.75" customHeight="1">
      <c r="A135" s="269"/>
      <c r="B135" s="269"/>
      <c r="C135" s="266" t="s">
        <v>501</v>
      </c>
      <c r="D135" s="267" t="s">
        <v>502</v>
      </c>
      <c r="E135" s="268" t="s">
        <v>600</v>
      </c>
    </row>
    <row r="136" spans="1:5" ht="21.75" customHeight="1">
      <c r="A136" s="269"/>
      <c r="B136" s="269"/>
      <c r="C136" s="266" t="s">
        <v>439</v>
      </c>
      <c r="D136" s="267" t="s">
        <v>440</v>
      </c>
      <c r="E136" s="268" t="s">
        <v>601</v>
      </c>
    </row>
    <row r="137" spans="1:5" ht="21.75" customHeight="1">
      <c r="A137" s="269"/>
      <c r="B137" s="269"/>
      <c r="C137" s="266" t="s">
        <v>442</v>
      </c>
      <c r="D137" s="267" t="s">
        <v>443</v>
      </c>
      <c r="E137" s="268" t="s">
        <v>474</v>
      </c>
    </row>
    <row r="138" spans="1:5" ht="21.75" customHeight="1">
      <c r="A138" s="269"/>
      <c r="B138" s="269"/>
      <c r="C138" s="266" t="s">
        <v>445</v>
      </c>
      <c r="D138" s="267" t="s">
        <v>446</v>
      </c>
      <c r="E138" s="268" t="s">
        <v>351</v>
      </c>
    </row>
    <row r="139" spans="1:5" ht="26.25" customHeight="1">
      <c r="A139" s="269"/>
      <c r="B139" s="269"/>
      <c r="C139" s="266" t="s">
        <v>547</v>
      </c>
      <c r="D139" s="267" t="s">
        <v>548</v>
      </c>
      <c r="E139" s="268" t="s">
        <v>602</v>
      </c>
    </row>
    <row r="140" spans="1:5" ht="27.75" customHeight="1">
      <c r="A140" s="269"/>
      <c r="B140" s="269"/>
      <c r="C140" s="266" t="s">
        <v>463</v>
      </c>
      <c r="D140" s="267" t="s">
        <v>464</v>
      </c>
      <c r="E140" s="268" t="s">
        <v>603</v>
      </c>
    </row>
    <row r="141" spans="1:5" ht="21.75" customHeight="1">
      <c r="A141" s="269"/>
      <c r="B141" s="269"/>
      <c r="C141" s="266" t="s">
        <v>508</v>
      </c>
      <c r="D141" s="267" t="s">
        <v>509</v>
      </c>
      <c r="E141" s="268" t="s">
        <v>510</v>
      </c>
    </row>
    <row r="142" spans="1:5" ht="21.75" customHeight="1">
      <c r="A142" s="269"/>
      <c r="B142" s="269"/>
      <c r="C142" s="266" t="s">
        <v>466</v>
      </c>
      <c r="D142" s="267" t="s">
        <v>467</v>
      </c>
      <c r="E142" s="268" t="s">
        <v>604</v>
      </c>
    </row>
    <row r="143" spans="1:5" ht="21.75" customHeight="1">
      <c r="A143" s="269"/>
      <c r="B143" s="269"/>
      <c r="C143" s="266" t="s">
        <v>512</v>
      </c>
      <c r="D143" s="267" t="s">
        <v>513</v>
      </c>
      <c r="E143" s="268" t="s">
        <v>605</v>
      </c>
    </row>
    <row r="144" spans="1:5" ht="21.75" customHeight="1">
      <c r="A144" s="269"/>
      <c r="B144" s="269"/>
      <c r="C144" s="266" t="s">
        <v>516</v>
      </c>
      <c r="D144" s="267" t="s">
        <v>517</v>
      </c>
      <c r="E144" s="268" t="s">
        <v>510</v>
      </c>
    </row>
    <row r="145" spans="1:5" ht="21.75" customHeight="1">
      <c r="A145" s="269"/>
      <c r="B145" s="269"/>
      <c r="C145" s="266" t="s">
        <v>519</v>
      </c>
      <c r="D145" s="267" t="s">
        <v>520</v>
      </c>
      <c r="E145" s="268" t="s">
        <v>296</v>
      </c>
    </row>
    <row r="146" spans="1:5" ht="21.75" customHeight="1">
      <c r="A146" s="265"/>
      <c r="B146" s="266" t="s">
        <v>606</v>
      </c>
      <c r="C146" s="248"/>
      <c r="D146" s="267" t="s">
        <v>262</v>
      </c>
      <c r="E146" s="268" t="s">
        <v>607</v>
      </c>
    </row>
    <row r="147" spans="1:5" ht="21.75" customHeight="1">
      <c r="A147" s="269"/>
      <c r="B147" s="269"/>
      <c r="C147" s="266" t="s">
        <v>439</v>
      </c>
      <c r="D147" s="267" t="s">
        <v>440</v>
      </c>
      <c r="E147" s="268" t="s">
        <v>608</v>
      </c>
    </row>
    <row r="148" spans="1:5" ht="21.75" customHeight="1">
      <c r="A148" s="269"/>
      <c r="B148" s="269"/>
      <c r="C148" s="266" t="s">
        <v>466</v>
      </c>
      <c r="D148" s="267" t="s">
        <v>467</v>
      </c>
      <c r="E148" s="268" t="s">
        <v>296</v>
      </c>
    </row>
    <row r="149" spans="1:5" ht="21.75" customHeight="1">
      <c r="A149" s="262" t="s">
        <v>609</v>
      </c>
      <c r="B149" s="262"/>
      <c r="C149" s="262"/>
      <c r="D149" s="263" t="s">
        <v>610</v>
      </c>
      <c r="E149" s="264" t="s">
        <v>611</v>
      </c>
    </row>
    <row r="150" spans="1:5" ht="29.25" customHeight="1">
      <c r="A150" s="265"/>
      <c r="B150" s="266" t="s">
        <v>612</v>
      </c>
      <c r="C150" s="248"/>
      <c r="D150" s="267" t="s">
        <v>613</v>
      </c>
      <c r="E150" s="268" t="s">
        <v>611</v>
      </c>
    </row>
    <row r="151" spans="1:5" ht="39.75" customHeight="1">
      <c r="A151" s="269"/>
      <c r="B151" s="269"/>
      <c r="C151" s="266" t="s">
        <v>614</v>
      </c>
      <c r="D151" s="267" t="s">
        <v>615</v>
      </c>
      <c r="E151" s="268" t="s">
        <v>611</v>
      </c>
    </row>
    <row r="152" spans="1:5" ht="21.75" customHeight="1">
      <c r="A152" s="262" t="s">
        <v>28</v>
      </c>
      <c r="B152" s="262"/>
      <c r="C152" s="262"/>
      <c r="D152" s="263" t="s">
        <v>616</v>
      </c>
      <c r="E152" s="264" t="s">
        <v>617</v>
      </c>
    </row>
    <row r="153" spans="1:5" ht="21.75" customHeight="1">
      <c r="A153" s="265"/>
      <c r="B153" s="266" t="s">
        <v>63</v>
      </c>
      <c r="C153" s="248"/>
      <c r="D153" s="267" t="s">
        <v>618</v>
      </c>
      <c r="E153" s="268" t="s">
        <v>617</v>
      </c>
    </row>
    <row r="154" spans="1:5" ht="21.75" customHeight="1">
      <c r="A154" s="269"/>
      <c r="B154" s="269"/>
      <c r="C154" s="266" t="s">
        <v>619</v>
      </c>
      <c r="D154" s="267" t="s">
        <v>620</v>
      </c>
      <c r="E154" s="268" t="s">
        <v>621</v>
      </c>
    </row>
    <row r="155" spans="1:5" ht="21.75" customHeight="1">
      <c r="A155" s="269"/>
      <c r="B155" s="269"/>
      <c r="C155" s="266" t="s">
        <v>622</v>
      </c>
      <c r="D155" s="267" t="s">
        <v>623</v>
      </c>
      <c r="E155" s="268" t="s">
        <v>624</v>
      </c>
    </row>
    <row r="156" spans="1:5" ht="21.75" customHeight="1">
      <c r="A156" s="262" t="s">
        <v>66</v>
      </c>
      <c r="B156" s="262"/>
      <c r="C156" s="262"/>
      <c r="D156" s="263" t="s">
        <v>67</v>
      </c>
      <c r="E156" s="264" t="s">
        <v>625</v>
      </c>
    </row>
    <row r="157" spans="1:5" ht="21.75" customHeight="1">
      <c r="A157" s="265"/>
      <c r="B157" s="266" t="s">
        <v>68</v>
      </c>
      <c r="C157" s="248"/>
      <c r="D157" s="267" t="s">
        <v>355</v>
      </c>
      <c r="E157" s="268" t="s">
        <v>626</v>
      </c>
    </row>
    <row r="158" spans="1:5" ht="41.25" customHeight="1">
      <c r="A158" s="269"/>
      <c r="B158" s="269"/>
      <c r="C158" s="266" t="s">
        <v>627</v>
      </c>
      <c r="D158" s="267" t="s">
        <v>628</v>
      </c>
      <c r="E158" s="268" t="s">
        <v>629</v>
      </c>
    </row>
    <row r="159" spans="1:5" ht="21.75" customHeight="1">
      <c r="A159" s="269"/>
      <c r="B159" s="269"/>
      <c r="C159" s="266" t="s">
        <v>490</v>
      </c>
      <c r="D159" s="267" t="s">
        <v>491</v>
      </c>
      <c r="E159" s="268" t="s">
        <v>630</v>
      </c>
    </row>
    <row r="160" spans="1:5" ht="21.75" customHeight="1">
      <c r="A160" s="269"/>
      <c r="B160" s="269"/>
      <c r="C160" s="266" t="s">
        <v>493</v>
      </c>
      <c r="D160" s="267" t="s">
        <v>494</v>
      </c>
      <c r="E160" s="268" t="s">
        <v>631</v>
      </c>
    </row>
    <row r="161" spans="1:5" ht="21.75" customHeight="1">
      <c r="A161" s="269"/>
      <c r="B161" s="269"/>
      <c r="C161" s="266" t="s">
        <v>496</v>
      </c>
      <c r="D161" s="267" t="s">
        <v>497</v>
      </c>
      <c r="E161" s="268" t="s">
        <v>632</v>
      </c>
    </row>
    <row r="162" spans="1:5" ht="21.75" customHeight="1">
      <c r="A162" s="269"/>
      <c r="B162" s="269"/>
      <c r="C162" s="266" t="s">
        <v>498</v>
      </c>
      <c r="D162" s="267" t="s">
        <v>499</v>
      </c>
      <c r="E162" s="268" t="s">
        <v>633</v>
      </c>
    </row>
    <row r="163" spans="1:5" ht="21.75" customHeight="1">
      <c r="A163" s="269"/>
      <c r="B163" s="269"/>
      <c r="C163" s="266" t="s">
        <v>501</v>
      </c>
      <c r="D163" s="267" t="s">
        <v>502</v>
      </c>
      <c r="E163" s="268" t="s">
        <v>634</v>
      </c>
    </row>
    <row r="164" spans="1:5" ht="21.75" customHeight="1">
      <c r="A164" s="269"/>
      <c r="B164" s="269"/>
      <c r="C164" s="266" t="s">
        <v>480</v>
      </c>
      <c r="D164" s="267" t="s">
        <v>481</v>
      </c>
      <c r="E164" s="268" t="s">
        <v>635</v>
      </c>
    </row>
    <row r="165" spans="1:5" ht="21.75" customHeight="1">
      <c r="A165" s="269"/>
      <c r="B165" s="269"/>
      <c r="C165" s="266" t="s">
        <v>439</v>
      </c>
      <c r="D165" s="267" t="s">
        <v>440</v>
      </c>
      <c r="E165" s="268" t="s">
        <v>636</v>
      </c>
    </row>
    <row r="166" spans="1:5" ht="21.75" customHeight="1">
      <c r="A166" s="269"/>
      <c r="B166" s="269"/>
      <c r="C166" s="266" t="s">
        <v>637</v>
      </c>
      <c r="D166" s="267" t="s">
        <v>638</v>
      </c>
      <c r="E166" s="268" t="s">
        <v>639</v>
      </c>
    </row>
    <row r="167" spans="1:5" ht="21.75" customHeight="1">
      <c r="A167" s="269"/>
      <c r="B167" s="269"/>
      <c r="C167" s="266" t="s">
        <v>640</v>
      </c>
      <c r="D167" s="267" t="s">
        <v>641</v>
      </c>
      <c r="E167" s="268" t="s">
        <v>642</v>
      </c>
    </row>
    <row r="168" spans="1:5" ht="21.75" customHeight="1">
      <c r="A168" s="269"/>
      <c r="B168" s="269"/>
      <c r="C168" s="266" t="s">
        <v>458</v>
      </c>
      <c r="D168" s="267" t="s">
        <v>459</v>
      </c>
      <c r="E168" s="268" t="s">
        <v>643</v>
      </c>
    </row>
    <row r="169" spans="1:5" ht="21.75" customHeight="1">
      <c r="A169" s="269"/>
      <c r="B169" s="269"/>
      <c r="C169" s="266" t="s">
        <v>442</v>
      </c>
      <c r="D169" s="267" t="s">
        <v>443</v>
      </c>
      <c r="E169" s="268" t="s">
        <v>644</v>
      </c>
    </row>
    <row r="170" spans="1:5" ht="21.75" customHeight="1">
      <c r="A170" s="269"/>
      <c r="B170" s="269"/>
      <c r="C170" s="266" t="s">
        <v>504</v>
      </c>
      <c r="D170" s="267" t="s">
        <v>505</v>
      </c>
      <c r="E170" s="268" t="s">
        <v>645</v>
      </c>
    </row>
    <row r="171" spans="1:5" ht="21.75" customHeight="1">
      <c r="A171" s="269"/>
      <c r="B171" s="269"/>
      <c r="C171" s="266" t="s">
        <v>445</v>
      </c>
      <c r="D171" s="267" t="s">
        <v>446</v>
      </c>
      <c r="E171" s="268" t="s">
        <v>646</v>
      </c>
    </row>
    <row r="172" spans="1:5" ht="21.75" customHeight="1">
      <c r="A172" s="269"/>
      <c r="B172" s="269"/>
      <c r="C172" s="266" t="s">
        <v>544</v>
      </c>
      <c r="D172" s="267" t="s">
        <v>545</v>
      </c>
      <c r="E172" s="268" t="s">
        <v>647</v>
      </c>
    </row>
    <row r="173" spans="1:5" ht="30" customHeight="1">
      <c r="A173" s="269"/>
      <c r="B173" s="269"/>
      <c r="C173" s="266" t="s">
        <v>547</v>
      </c>
      <c r="D173" s="267" t="s">
        <v>548</v>
      </c>
      <c r="E173" s="268" t="s">
        <v>648</v>
      </c>
    </row>
    <row r="174" spans="1:5" ht="28.5" customHeight="1">
      <c r="A174" s="269"/>
      <c r="B174" s="269"/>
      <c r="C174" s="266" t="s">
        <v>529</v>
      </c>
      <c r="D174" s="267" t="s">
        <v>530</v>
      </c>
      <c r="E174" s="268" t="s">
        <v>649</v>
      </c>
    </row>
    <row r="175" spans="1:5" ht="21.75" customHeight="1">
      <c r="A175" s="269"/>
      <c r="B175" s="269"/>
      <c r="C175" s="266" t="s">
        <v>508</v>
      </c>
      <c r="D175" s="267" t="s">
        <v>509</v>
      </c>
      <c r="E175" s="268" t="s">
        <v>650</v>
      </c>
    </row>
    <row r="176" spans="1:5" ht="21.75" customHeight="1">
      <c r="A176" s="269"/>
      <c r="B176" s="269"/>
      <c r="C176" s="266" t="s">
        <v>466</v>
      </c>
      <c r="D176" s="267" t="s">
        <v>467</v>
      </c>
      <c r="E176" s="268" t="s">
        <v>651</v>
      </c>
    </row>
    <row r="177" spans="1:5" ht="21.75" customHeight="1">
      <c r="A177" s="269"/>
      <c r="B177" s="269"/>
      <c r="C177" s="266" t="s">
        <v>512</v>
      </c>
      <c r="D177" s="267" t="s">
        <v>513</v>
      </c>
      <c r="E177" s="268" t="s">
        <v>652</v>
      </c>
    </row>
    <row r="178" spans="1:5" ht="27" customHeight="1">
      <c r="A178" s="269"/>
      <c r="B178" s="269"/>
      <c r="C178" s="266" t="s">
        <v>516</v>
      </c>
      <c r="D178" s="267" t="s">
        <v>517</v>
      </c>
      <c r="E178" s="268" t="s">
        <v>653</v>
      </c>
    </row>
    <row r="179" spans="1:5" ht="21.75" customHeight="1">
      <c r="A179" s="265"/>
      <c r="B179" s="266" t="s">
        <v>654</v>
      </c>
      <c r="C179" s="248"/>
      <c r="D179" s="267" t="s">
        <v>655</v>
      </c>
      <c r="E179" s="268" t="s">
        <v>656</v>
      </c>
    </row>
    <row r="180" spans="1:5" ht="39" customHeight="1">
      <c r="A180" s="269"/>
      <c r="B180" s="269"/>
      <c r="C180" s="266" t="s">
        <v>627</v>
      </c>
      <c r="D180" s="267" t="s">
        <v>628</v>
      </c>
      <c r="E180" s="268" t="s">
        <v>657</v>
      </c>
    </row>
    <row r="181" spans="1:5" ht="21.75" customHeight="1">
      <c r="A181" s="269"/>
      <c r="B181" s="269"/>
      <c r="C181" s="266" t="s">
        <v>490</v>
      </c>
      <c r="D181" s="267" t="s">
        <v>491</v>
      </c>
      <c r="E181" s="268" t="s">
        <v>658</v>
      </c>
    </row>
    <row r="182" spans="1:5" ht="21.75" customHeight="1">
      <c r="A182" s="269"/>
      <c r="B182" s="269"/>
      <c r="C182" s="266" t="s">
        <v>493</v>
      </c>
      <c r="D182" s="267" t="s">
        <v>494</v>
      </c>
      <c r="E182" s="268" t="s">
        <v>659</v>
      </c>
    </row>
    <row r="183" spans="1:5" ht="21.75" customHeight="1">
      <c r="A183" s="269"/>
      <c r="B183" s="269"/>
      <c r="C183" s="266" t="s">
        <v>496</v>
      </c>
      <c r="D183" s="267" t="s">
        <v>497</v>
      </c>
      <c r="E183" s="268" t="s">
        <v>660</v>
      </c>
    </row>
    <row r="184" spans="1:5" ht="21.75" customHeight="1">
      <c r="A184" s="269"/>
      <c r="B184" s="269"/>
      <c r="C184" s="266" t="s">
        <v>498</v>
      </c>
      <c r="D184" s="267" t="s">
        <v>499</v>
      </c>
      <c r="E184" s="268" t="s">
        <v>661</v>
      </c>
    </row>
    <row r="185" spans="1:5" ht="21.75" customHeight="1">
      <c r="A185" s="269"/>
      <c r="B185" s="269"/>
      <c r="C185" s="266" t="s">
        <v>501</v>
      </c>
      <c r="D185" s="267" t="s">
        <v>502</v>
      </c>
      <c r="E185" s="268" t="s">
        <v>662</v>
      </c>
    </row>
    <row r="186" spans="1:5" ht="21.75" customHeight="1">
      <c r="A186" s="269"/>
      <c r="B186" s="269"/>
      <c r="C186" s="266" t="s">
        <v>480</v>
      </c>
      <c r="D186" s="267" t="s">
        <v>481</v>
      </c>
      <c r="E186" s="268" t="s">
        <v>663</v>
      </c>
    </row>
    <row r="187" spans="1:5" ht="21.75" customHeight="1">
      <c r="A187" s="269"/>
      <c r="B187" s="269"/>
      <c r="C187" s="266" t="s">
        <v>439</v>
      </c>
      <c r="D187" s="267" t="s">
        <v>440</v>
      </c>
      <c r="E187" s="268" t="s">
        <v>664</v>
      </c>
    </row>
    <row r="188" spans="1:5" ht="21.75" customHeight="1">
      <c r="A188" s="269"/>
      <c r="B188" s="269"/>
      <c r="C188" s="266" t="s">
        <v>640</v>
      </c>
      <c r="D188" s="267" t="s">
        <v>641</v>
      </c>
      <c r="E188" s="268" t="s">
        <v>665</v>
      </c>
    </row>
    <row r="189" spans="1:5" ht="21.75" customHeight="1">
      <c r="A189" s="269"/>
      <c r="B189" s="269"/>
      <c r="C189" s="266" t="s">
        <v>458</v>
      </c>
      <c r="D189" s="267" t="s">
        <v>459</v>
      </c>
      <c r="E189" s="268" t="s">
        <v>666</v>
      </c>
    </row>
    <row r="190" spans="1:5" ht="21.75" customHeight="1">
      <c r="A190" s="269"/>
      <c r="B190" s="269"/>
      <c r="C190" s="266" t="s">
        <v>442</v>
      </c>
      <c r="D190" s="267" t="s">
        <v>443</v>
      </c>
      <c r="E190" s="268" t="s">
        <v>667</v>
      </c>
    </row>
    <row r="191" spans="1:5" ht="21.75" customHeight="1">
      <c r="A191" s="269"/>
      <c r="B191" s="269"/>
      <c r="C191" s="266" t="s">
        <v>504</v>
      </c>
      <c r="D191" s="267" t="s">
        <v>505</v>
      </c>
      <c r="E191" s="268" t="s">
        <v>668</v>
      </c>
    </row>
    <row r="192" spans="1:5" ht="21.75" customHeight="1">
      <c r="A192" s="269"/>
      <c r="B192" s="269"/>
      <c r="C192" s="266" t="s">
        <v>445</v>
      </c>
      <c r="D192" s="267" t="s">
        <v>446</v>
      </c>
      <c r="E192" s="268" t="s">
        <v>669</v>
      </c>
    </row>
    <row r="193" spans="1:5" ht="30" customHeight="1">
      <c r="A193" s="269"/>
      <c r="B193" s="269"/>
      <c r="C193" s="266" t="s">
        <v>529</v>
      </c>
      <c r="D193" s="267" t="s">
        <v>530</v>
      </c>
      <c r="E193" s="268" t="s">
        <v>670</v>
      </c>
    </row>
    <row r="194" spans="1:5" ht="21.75" customHeight="1">
      <c r="A194" s="269"/>
      <c r="B194" s="269"/>
      <c r="C194" s="266" t="s">
        <v>512</v>
      </c>
      <c r="D194" s="267" t="s">
        <v>513</v>
      </c>
      <c r="E194" s="268" t="s">
        <v>671</v>
      </c>
    </row>
    <row r="195" spans="1:5" ht="21.75" customHeight="1">
      <c r="A195" s="265"/>
      <c r="B195" s="266" t="s">
        <v>70</v>
      </c>
      <c r="C195" s="248"/>
      <c r="D195" s="267" t="s">
        <v>362</v>
      </c>
      <c r="E195" s="268" t="s">
        <v>672</v>
      </c>
    </row>
    <row r="196" spans="1:5" ht="42" customHeight="1">
      <c r="A196" s="269"/>
      <c r="B196" s="269"/>
      <c r="C196" s="266" t="s">
        <v>673</v>
      </c>
      <c r="D196" s="267" t="s">
        <v>674</v>
      </c>
      <c r="E196" s="268" t="s">
        <v>675</v>
      </c>
    </row>
    <row r="197" spans="1:5" ht="27" customHeight="1">
      <c r="A197" s="269"/>
      <c r="B197" s="269"/>
      <c r="C197" s="266" t="s">
        <v>676</v>
      </c>
      <c r="D197" s="267" t="s">
        <v>677</v>
      </c>
      <c r="E197" s="268" t="s">
        <v>678</v>
      </c>
    </row>
    <row r="198" spans="1:5" ht="21.75" customHeight="1">
      <c r="A198" s="269"/>
      <c r="B198" s="269"/>
      <c r="C198" s="266" t="s">
        <v>490</v>
      </c>
      <c r="D198" s="267" t="s">
        <v>491</v>
      </c>
      <c r="E198" s="268" t="s">
        <v>679</v>
      </c>
    </row>
    <row r="199" spans="1:5" ht="21.75" customHeight="1">
      <c r="A199" s="269"/>
      <c r="B199" s="269"/>
      <c r="C199" s="266" t="s">
        <v>493</v>
      </c>
      <c r="D199" s="267" t="s">
        <v>494</v>
      </c>
      <c r="E199" s="268" t="s">
        <v>680</v>
      </c>
    </row>
    <row r="200" spans="1:5" ht="21.75" customHeight="1">
      <c r="A200" s="269"/>
      <c r="B200" s="269"/>
      <c r="C200" s="266" t="s">
        <v>496</v>
      </c>
      <c r="D200" s="267" t="s">
        <v>497</v>
      </c>
      <c r="E200" s="268" t="s">
        <v>681</v>
      </c>
    </row>
    <row r="201" spans="1:5" ht="21.75" customHeight="1">
      <c r="A201" s="269"/>
      <c r="B201" s="269"/>
      <c r="C201" s="266" t="s">
        <v>498</v>
      </c>
      <c r="D201" s="267" t="s">
        <v>499</v>
      </c>
      <c r="E201" s="268" t="s">
        <v>682</v>
      </c>
    </row>
    <row r="202" spans="1:5" ht="21.75" customHeight="1">
      <c r="A202" s="269"/>
      <c r="B202" s="269"/>
      <c r="C202" s="266" t="s">
        <v>501</v>
      </c>
      <c r="D202" s="267" t="s">
        <v>502</v>
      </c>
      <c r="E202" s="268" t="s">
        <v>683</v>
      </c>
    </row>
    <row r="203" spans="1:5" ht="21.75" customHeight="1">
      <c r="A203" s="269"/>
      <c r="B203" s="269"/>
      <c r="C203" s="266" t="s">
        <v>480</v>
      </c>
      <c r="D203" s="267" t="s">
        <v>481</v>
      </c>
      <c r="E203" s="268" t="s">
        <v>684</v>
      </c>
    </row>
    <row r="204" spans="1:5" ht="21.75" customHeight="1">
      <c r="A204" s="269"/>
      <c r="B204" s="269"/>
      <c r="C204" s="266" t="s">
        <v>439</v>
      </c>
      <c r="D204" s="267" t="s">
        <v>440</v>
      </c>
      <c r="E204" s="268" t="s">
        <v>685</v>
      </c>
    </row>
    <row r="205" spans="1:5" ht="21.75" customHeight="1">
      <c r="A205" s="269"/>
      <c r="B205" s="269"/>
      <c r="C205" s="266" t="s">
        <v>686</v>
      </c>
      <c r="D205" s="267" t="s">
        <v>687</v>
      </c>
      <c r="E205" s="268" t="s">
        <v>688</v>
      </c>
    </row>
    <row r="206" spans="1:5" ht="21.75" customHeight="1">
      <c r="A206" s="269"/>
      <c r="B206" s="269"/>
      <c r="C206" s="266" t="s">
        <v>640</v>
      </c>
      <c r="D206" s="267" t="s">
        <v>641</v>
      </c>
      <c r="E206" s="268" t="s">
        <v>689</v>
      </c>
    </row>
    <row r="207" spans="1:5" ht="21.75" customHeight="1">
      <c r="A207" s="269"/>
      <c r="B207" s="269"/>
      <c r="C207" s="266" t="s">
        <v>458</v>
      </c>
      <c r="D207" s="267" t="s">
        <v>459</v>
      </c>
      <c r="E207" s="268" t="s">
        <v>690</v>
      </c>
    </row>
    <row r="208" spans="1:5" ht="21.75" customHeight="1">
      <c r="A208" s="269"/>
      <c r="B208" s="269"/>
      <c r="C208" s="266" t="s">
        <v>442</v>
      </c>
      <c r="D208" s="267" t="s">
        <v>443</v>
      </c>
      <c r="E208" s="268" t="s">
        <v>691</v>
      </c>
    </row>
    <row r="209" spans="1:5" ht="21.75" customHeight="1">
      <c r="A209" s="269"/>
      <c r="B209" s="269"/>
      <c r="C209" s="266" t="s">
        <v>504</v>
      </c>
      <c r="D209" s="267" t="s">
        <v>505</v>
      </c>
      <c r="E209" s="268" t="s">
        <v>692</v>
      </c>
    </row>
    <row r="210" spans="1:5" ht="21.75" customHeight="1">
      <c r="A210" s="269"/>
      <c r="B210" s="269"/>
      <c r="C210" s="266" t="s">
        <v>445</v>
      </c>
      <c r="D210" s="267" t="s">
        <v>446</v>
      </c>
      <c r="E210" s="268" t="s">
        <v>693</v>
      </c>
    </row>
    <row r="211" spans="1:5" ht="21.75" customHeight="1">
      <c r="A211" s="269"/>
      <c r="B211" s="269"/>
      <c r="C211" s="266" t="s">
        <v>544</v>
      </c>
      <c r="D211" s="267" t="s">
        <v>545</v>
      </c>
      <c r="E211" s="268" t="s">
        <v>694</v>
      </c>
    </row>
    <row r="212" spans="1:5" ht="26.25" customHeight="1">
      <c r="A212" s="269"/>
      <c r="B212" s="269"/>
      <c r="C212" s="266" t="s">
        <v>529</v>
      </c>
      <c r="D212" s="267" t="s">
        <v>530</v>
      </c>
      <c r="E212" s="268" t="s">
        <v>695</v>
      </c>
    </row>
    <row r="213" spans="1:5" ht="21.75" customHeight="1">
      <c r="A213" s="269"/>
      <c r="B213" s="269"/>
      <c r="C213" s="266" t="s">
        <v>508</v>
      </c>
      <c r="D213" s="267" t="s">
        <v>509</v>
      </c>
      <c r="E213" s="268" t="s">
        <v>696</v>
      </c>
    </row>
    <row r="214" spans="1:5" ht="21.75" customHeight="1">
      <c r="A214" s="269"/>
      <c r="B214" s="269"/>
      <c r="C214" s="266" t="s">
        <v>466</v>
      </c>
      <c r="D214" s="267" t="s">
        <v>467</v>
      </c>
      <c r="E214" s="268" t="s">
        <v>697</v>
      </c>
    </row>
    <row r="215" spans="1:5" ht="21.75" customHeight="1">
      <c r="A215" s="269"/>
      <c r="B215" s="269"/>
      <c r="C215" s="266" t="s">
        <v>512</v>
      </c>
      <c r="D215" s="267" t="s">
        <v>513</v>
      </c>
      <c r="E215" s="268" t="s">
        <v>698</v>
      </c>
    </row>
    <row r="216" spans="1:5" ht="30" customHeight="1">
      <c r="A216" s="269"/>
      <c r="B216" s="269"/>
      <c r="C216" s="266" t="s">
        <v>516</v>
      </c>
      <c r="D216" s="267" t="s">
        <v>517</v>
      </c>
      <c r="E216" s="268" t="s">
        <v>699</v>
      </c>
    </row>
    <row r="217" spans="1:5" ht="21.75" customHeight="1">
      <c r="A217" s="265"/>
      <c r="B217" s="266" t="s">
        <v>369</v>
      </c>
      <c r="C217" s="248"/>
      <c r="D217" s="267" t="s">
        <v>370</v>
      </c>
      <c r="E217" s="268" t="s">
        <v>700</v>
      </c>
    </row>
    <row r="218" spans="1:5" ht="39" customHeight="1">
      <c r="A218" s="269"/>
      <c r="B218" s="269"/>
      <c r="C218" s="266" t="s">
        <v>627</v>
      </c>
      <c r="D218" s="267" t="s">
        <v>628</v>
      </c>
      <c r="E218" s="268" t="s">
        <v>701</v>
      </c>
    </row>
    <row r="219" spans="1:5" ht="21.75" customHeight="1">
      <c r="A219" s="269"/>
      <c r="B219" s="269"/>
      <c r="C219" s="266" t="s">
        <v>490</v>
      </c>
      <c r="D219" s="267" t="s">
        <v>491</v>
      </c>
      <c r="E219" s="268" t="s">
        <v>702</v>
      </c>
    </row>
    <row r="220" spans="1:5" ht="21.75" customHeight="1">
      <c r="A220" s="269"/>
      <c r="B220" s="269"/>
      <c r="C220" s="266" t="s">
        <v>493</v>
      </c>
      <c r="D220" s="267" t="s">
        <v>494</v>
      </c>
      <c r="E220" s="268" t="s">
        <v>703</v>
      </c>
    </row>
    <row r="221" spans="1:5" ht="21.75" customHeight="1">
      <c r="A221" s="269"/>
      <c r="B221" s="269"/>
      <c r="C221" s="266" t="s">
        <v>496</v>
      </c>
      <c r="D221" s="267" t="s">
        <v>497</v>
      </c>
      <c r="E221" s="268" t="s">
        <v>704</v>
      </c>
    </row>
    <row r="222" spans="1:5" ht="21.75" customHeight="1">
      <c r="A222" s="269"/>
      <c r="B222" s="269"/>
      <c r="C222" s="266" t="s">
        <v>498</v>
      </c>
      <c r="D222" s="267" t="s">
        <v>499</v>
      </c>
      <c r="E222" s="268" t="s">
        <v>705</v>
      </c>
    </row>
    <row r="223" spans="1:5" ht="21.75" customHeight="1">
      <c r="A223" s="269"/>
      <c r="B223" s="269"/>
      <c r="C223" s="266" t="s">
        <v>501</v>
      </c>
      <c r="D223" s="267" t="s">
        <v>502</v>
      </c>
      <c r="E223" s="268" t="s">
        <v>706</v>
      </c>
    </row>
    <row r="224" spans="1:5" ht="21.75" customHeight="1">
      <c r="A224" s="269"/>
      <c r="B224" s="269"/>
      <c r="C224" s="266" t="s">
        <v>480</v>
      </c>
      <c r="D224" s="267" t="s">
        <v>481</v>
      </c>
      <c r="E224" s="268" t="s">
        <v>707</v>
      </c>
    </row>
    <row r="225" spans="1:5" ht="21.75" customHeight="1">
      <c r="A225" s="269"/>
      <c r="B225" s="269"/>
      <c r="C225" s="266" t="s">
        <v>439</v>
      </c>
      <c r="D225" s="267" t="s">
        <v>440</v>
      </c>
      <c r="E225" s="268" t="s">
        <v>708</v>
      </c>
    </row>
    <row r="226" spans="1:5" ht="21.75" customHeight="1">
      <c r="A226" s="269"/>
      <c r="B226" s="269"/>
      <c r="C226" s="266" t="s">
        <v>637</v>
      </c>
      <c r="D226" s="267" t="s">
        <v>638</v>
      </c>
      <c r="E226" s="268" t="s">
        <v>709</v>
      </c>
    </row>
    <row r="227" spans="1:5" ht="21.75" customHeight="1">
      <c r="A227" s="269"/>
      <c r="B227" s="269"/>
      <c r="C227" s="266" t="s">
        <v>640</v>
      </c>
      <c r="D227" s="267" t="s">
        <v>641</v>
      </c>
      <c r="E227" s="268" t="s">
        <v>710</v>
      </c>
    </row>
    <row r="228" spans="1:5" ht="21.75" customHeight="1">
      <c r="A228" s="269"/>
      <c r="B228" s="269"/>
      <c r="C228" s="266" t="s">
        <v>458</v>
      </c>
      <c r="D228" s="267" t="s">
        <v>459</v>
      </c>
      <c r="E228" s="268" t="s">
        <v>711</v>
      </c>
    </row>
    <row r="229" spans="1:5" ht="21.75" customHeight="1">
      <c r="A229" s="269"/>
      <c r="B229" s="269"/>
      <c r="C229" s="266" t="s">
        <v>442</v>
      </c>
      <c r="D229" s="267" t="s">
        <v>443</v>
      </c>
      <c r="E229" s="268" t="s">
        <v>712</v>
      </c>
    </row>
    <row r="230" spans="1:5" ht="21.75" customHeight="1">
      <c r="A230" s="269"/>
      <c r="B230" s="269"/>
      <c r="C230" s="266" t="s">
        <v>504</v>
      </c>
      <c r="D230" s="267" t="s">
        <v>505</v>
      </c>
      <c r="E230" s="268" t="s">
        <v>713</v>
      </c>
    </row>
    <row r="231" spans="1:5" ht="21.75" customHeight="1">
      <c r="A231" s="269"/>
      <c r="B231" s="269"/>
      <c r="C231" s="266" t="s">
        <v>445</v>
      </c>
      <c r="D231" s="267" t="s">
        <v>446</v>
      </c>
      <c r="E231" s="268" t="s">
        <v>714</v>
      </c>
    </row>
    <row r="232" spans="1:5" ht="21.75" customHeight="1">
      <c r="A232" s="269"/>
      <c r="B232" s="269"/>
      <c r="C232" s="266" t="s">
        <v>544</v>
      </c>
      <c r="D232" s="267" t="s">
        <v>545</v>
      </c>
      <c r="E232" s="268" t="s">
        <v>715</v>
      </c>
    </row>
    <row r="233" spans="1:5" ht="30" customHeight="1">
      <c r="A233" s="269"/>
      <c r="B233" s="269"/>
      <c r="C233" s="266" t="s">
        <v>529</v>
      </c>
      <c r="D233" s="267" t="s">
        <v>530</v>
      </c>
      <c r="E233" s="268" t="s">
        <v>716</v>
      </c>
    </row>
    <row r="234" spans="1:5" ht="21.75" customHeight="1">
      <c r="A234" s="269"/>
      <c r="B234" s="269"/>
      <c r="C234" s="266" t="s">
        <v>508</v>
      </c>
      <c r="D234" s="267" t="s">
        <v>509</v>
      </c>
      <c r="E234" s="268" t="s">
        <v>717</v>
      </c>
    </row>
    <row r="235" spans="1:5" ht="21.75" customHeight="1">
      <c r="A235" s="269"/>
      <c r="B235" s="269"/>
      <c r="C235" s="266" t="s">
        <v>466</v>
      </c>
      <c r="D235" s="267" t="s">
        <v>467</v>
      </c>
      <c r="E235" s="268" t="s">
        <v>718</v>
      </c>
    </row>
    <row r="236" spans="1:5" ht="21.75" customHeight="1">
      <c r="A236" s="269"/>
      <c r="B236" s="269"/>
      <c r="C236" s="266" t="s">
        <v>512</v>
      </c>
      <c r="D236" s="267" t="s">
        <v>513</v>
      </c>
      <c r="E236" s="268" t="s">
        <v>719</v>
      </c>
    </row>
    <row r="237" spans="1:5" ht="26.25" customHeight="1">
      <c r="A237" s="269"/>
      <c r="B237" s="269"/>
      <c r="C237" s="266" t="s">
        <v>516</v>
      </c>
      <c r="D237" s="267" t="s">
        <v>517</v>
      </c>
      <c r="E237" s="268" t="s">
        <v>720</v>
      </c>
    </row>
    <row r="238" spans="1:5" ht="21.75" customHeight="1">
      <c r="A238" s="269"/>
      <c r="B238" s="269"/>
      <c r="C238" s="266" t="s">
        <v>435</v>
      </c>
      <c r="D238" s="267" t="s">
        <v>436</v>
      </c>
      <c r="E238" s="268" t="s">
        <v>721</v>
      </c>
    </row>
    <row r="239" spans="1:5" ht="21.75" customHeight="1">
      <c r="A239" s="265"/>
      <c r="B239" s="266" t="s">
        <v>722</v>
      </c>
      <c r="C239" s="248"/>
      <c r="D239" s="267" t="s">
        <v>723</v>
      </c>
      <c r="E239" s="268" t="s">
        <v>724</v>
      </c>
    </row>
    <row r="240" spans="1:5" ht="21.75" customHeight="1">
      <c r="A240" s="269"/>
      <c r="B240" s="269"/>
      <c r="C240" s="266" t="s">
        <v>498</v>
      </c>
      <c r="D240" s="267" t="s">
        <v>499</v>
      </c>
      <c r="E240" s="268" t="s">
        <v>725</v>
      </c>
    </row>
    <row r="241" spans="1:5" ht="21.75" customHeight="1">
      <c r="A241" s="269"/>
      <c r="B241" s="269"/>
      <c r="C241" s="266" t="s">
        <v>501</v>
      </c>
      <c r="D241" s="267" t="s">
        <v>502</v>
      </c>
      <c r="E241" s="268" t="s">
        <v>374</v>
      </c>
    </row>
    <row r="242" spans="1:5" ht="21.75" customHeight="1">
      <c r="A242" s="269"/>
      <c r="B242" s="269"/>
      <c r="C242" s="266" t="s">
        <v>480</v>
      </c>
      <c r="D242" s="267" t="s">
        <v>481</v>
      </c>
      <c r="E242" s="268" t="s">
        <v>726</v>
      </c>
    </row>
    <row r="243" spans="1:5" ht="21.75" customHeight="1">
      <c r="A243" s="269"/>
      <c r="B243" s="269"/>
      <c r="C243" s="266" t="s">
        <v>439</v>
      </c>
      <c r="D243" s="267" t="s">
        <v>440</v>
      </c>
      <c r="E243" s="268" t="s">
        <v>412</v>
      </c>
    </row>
    <row r="244" spans="1:5" ht="21.75" customHeight="1">
      <c r="A244" s="269"/>
      <c r="B244" s="269"/>
      <c r="C244" s="266" t="s">
        <v>445</v>
      </c>
      <c r="D244" s="267" t="s">
        <v>446</v>
      </c>
      <c r="E244" s="268" t="s">
        <v>727</v>
      </c>
    </row>
    <row r="245" spans="1:5" ht="21.75" customHeight="1">
      <c r="A245" s="269"/>
      <c r="B245" s="269"/>
      <c r="C245" s="266" t="s">
        <v>466</v>
      </c>
      <c r="D245" s="267" t="s">
        <v>467</v>
      </c>
      <c r="E245" s="268" t="s">
        <v>276</v>
      </c>
    </row>
    <row r="246" spans="1:5" ht="21.75" customHeight="1">
      <c r="A246" s="265"/>
      <c r="B246" s="266" t="s">
        <v>728</v>
      </c>
      <c r="C246" s="248"/>
      <c r="D246" s="267" t="s">
        <v>729</v>
      </c>
      <c r="E246" s="268" t="s">
        <v>730</v>
      </c>
    </row>
    <row r="247" spans="1:5" ht="21.75" customHeight="1">
      <c r="A247" s="269"/>
      <c r="B247" s="269"/>
      <c r="C247" s="266" t="s">
        <v>439</v>
      </c>
      <c r="D247" s="267" t="s">
        <v>440</v>
      </c>
      <c r="E247" s="268" t="s">
        <v>731</v>
      </c>
    </row>
    <row r="248" spans="1:5" ht="21.75" customHeight="1">
      <c r="A248" s="269"/>
      <c r="B248" s="269"/>
      <c r="C248" s="266" t="s">
        <v>445</v>
      </c>
      <c r="D248" s="267" t="s">
        <v>446</v>
      </c>
      <c r="E248" s="268" t="s">
        <v>732</v>
      </c>
    </row>
    <row r="249" spans="1:5" ht="21.75" customHeight="1">
      <c r="A249" s="269"/>
      <c r="B249" s="269"/>
      <c r="C249" s="266" t="s">
        <v>508</v>
      </c>
      <c r="D249" s="267" t="s">
        <v>509</v>
      </c>
      <c r="E249" s="268" t="s">
        <v>733</v>
      </c>
    </row>
    <row r="250" spans="1:5" ht="27" customHeight="1">
      <c r="A250" s="269"/>
      <c r="B250" s="269"/>
      <c r="C250" s="266" t="s">
        <v>516</v>
      </c>
      <c r="D250" s="267" t="s">
        <v>517</v>
      </c>
      <c r="E250" s="268" t="s">
        <v>734</v>
      </c>
    </row>
    <row r="251" spans="1:5" ht="21.75" customHeight="1">
      <c r="A251" s="265"/>
      <c r="B251" s="266" t="s">
        <v>375</v>
      </c>
      <c r="C251" s="248"/>
      <c r="D251" s="267" t="s">
        <v>376</v>
      </c>
      <c r="E251" s="268" t="s">
        <v>735</v>
      </c>
    </row>
    <row r="252" spans="1:5" ht="21.75" customHeight="1">
      <c r="A252" s="269"/>
      <c r="B252" s="269"/>
      <c r="C252" s="266" t="s">
        <v>493</v>
      </c>
      <c r="D252" s="267" t="s">
        <v>494</v>
      </c>
      <c r="E252" s="268" t="s">
        <v>736</v>
      </c>
    </row>
    <row r="253" spans="1:5" ht="21.75" customHeight="1">
      <c r="A253" s="269"/>
      <c r="B253" s="269"/>
      <c r="C253" s="266" t="s">
        <v>496</v>
      </c>
      <c r="D253" s="267" t="s">
        <v>497</v>
      </c>
      <c r="E253" s="268" t="s">
        <v>737</v>
      </c>
    </row>
    <row r="254" spans="1:5" ht="21.75" customHeight="1">
      <c r="A254" s="269"/>
      <c r="B254" s="269"/>
      <c r="C254" s="266" t="s">
        <v>498</v>
      </c>
      <c r="D254" s="267" t="s">
        <v>499</v>
      </c>
      <c r="E254" s="268" t="s">
        <v>738</v>
      </c>
    </row>
    <row r="255" spans="1:5" ht="21.75" customHeight="1">
      <c r="A255" s="269"/>
      <c r="B255" s="269"/>
      <c r="C255" s="266" t="s">
        <v>501</v>
      </c>
      <c r="D255" s="267" t="s">
        <v>502</v>
      </c>
      <c r="E255" s="268" t="s">
        <v>739</v>
      </c>
    </row>
    <row r="256" spans="1:5" ht="21.75" customHeight="1">
      <c r="A256" s="269"/>
      <c r="B256" s="269"/>
      <c r="C256" s="266" t="s">
        <v>480</v>
      </c>
      <c r="D256" s="267" t="s">
        <v>481</v>
      </c>
      <c r="E256" s="268" t="s">
        <v>740</v>
      </c>
    </row>
    <row r="257" spans="1:5" ht="21.75" customHeight="1">
      <c r="A257" s="269"/>
      <c r="B257" s="269"/>
      <c r="C257" s="266" t="s">
        <v>439</v>
      </c>
      <c r="D257" s="267" t="s">
        <v>440</v>
      </c>
      <c r="E257" s="268" t="s">
        <v>741</v>
      </c>
    </row>
    <row r="258" spans="1:5" ht="21.75" customHeight="1">
      <c r="A258" s="269"/>
      <c r="B258" s="269"/>
      <c r="C258" s="266" t="s">
        <v>686</v>
      </c>
      <c r="D258" s="267" t="s">
        <v>687</v>
      </c>
      <c r="E258" s="268" t="s">
        <v>742</v>
      </c>
    </row>
    <row r="259" spans="1:5" ht="21.75" customHeight="1">
      <c r="A259" s="269"/>
      <c r="B259" s="269"/>
      <c r="C259" s="266" t="s">
        <v>504</v>
      </c>
      <c r="D259" s="267" t="s">
        <v>505</v>
      </c>
      <c r="E259" s="268" t="s">
        <v>743</v>
      </c>
    </row>
    <row r="260" spans="1:5" ht="21.75" customHeight="1">
      <c r="A260" s="269"/>
      <c r="B260" s="269"/>
      <c r="C260" s="266" t="s">
        <v>445</v>
      </c>
      <c r="D260" s="267" t="s">
        <v>446</v>
      </c>
      <c r="E260" s="268" t="s">
        <v>744</v>
      </c>
    </row>
    <row r="261" spans="1:5" ht="21.75" customHeight="1">
      <c r="A261" s="269"/>
      <c r="B261" s="269"/>
      <c r="C261" s="266" t="s">
        <v>512</v>
      </c>
      <c r="D261" s="267" t="s">
        <v>513</v>
      </c>
      <c r="E261" s="268" t="s">
        <v>745</v>
      </c>
    </row>
    <row r="262" spans="1:5" ht="21.75" customHeight="1">
      <c r="A262" s="265"/>
      <c r="B262" s="266" t="s">
        <v>746</v>
      </c>
      <c r="C262" s="248"/>
      <c r="D262" s="267" t="s">
        <v>262</v>
      </c>
      <c r="E262" s="268" t="s">
        <v>747</v>
      </c>
    </row>
    <row r="263" spans="1:5" ht="21.75" customHeight="1">
      <c r="A263" s="269"/>
      <c r="B263" s="269"/>
      <c r="C263" s="266" t="s">
        <v>480</v>
      </c>
      <c r="D263" s="267" t="s">
        <v>481</v>
      </c>
      <c r="E263" s="268" t="s">
        <v>748</v>
      </c>
    </row>
    <row r="264" spans="1:5" ht="21.75" customHeight="1">
      <c r="A264" s="269"/>
      <c r="B264" s="269"/>
      <c r="C264" s="266" t="s">
        <v>439</v>
      </c>
      <c r="D264" s="267" t="s">
        <v>440</v>
      </c>
      <c r="E264" s="268" t="s">
        <v>474</v>
      </c>
    </row>
    <row r="265" spans="1:5" ht="21.75" customHeight="1">
      <c r="A265" s="269"/>
      <c r="B265" s="269"/>
      <c r="C265" s="266" t="s">
        <v>466</v>
      </c>
      <c r="D265" s="267" t="s">
        <v>467</v>
      </c>
      <c r="E265" s="268" t="s">
        <v>474</v>
      </c>
    </row>
    <row r="266" spans="1:5" ht="21.75" customHeight="1">
      <c r="A266" s="269"/>
      <c r="B266" s="269"/>
      <c r="C266" s="266" t="s">
        <v>512</v>
      </c>
      <c r="D266" s="267" t="s">
        <v>513</v>
      </c>
      <c r="E266" s="268" t="s">
        <v>749</v>
      </c>
    </row>
    <row r="267" spans="1:5" ht="21.75" customHeight="1">
      <c r="A267" s="262" t="s">
        <v>750</v>
      </c>
      <c r="B267" s="262"/>
      <c r="C267" s="262"/>
      <c r="D267" s="263" t="s">
        <v>32</v>
      </c>
      <c r="E267" s="264" t="s">
        <v>751</v>
      </c>
    </row>
    <row r="268" spans="1:5" ht="21.75" customHeight="1">
      <c r="A268" s="265"/>
      <c r="B268" s="266" t="s">
        <v>71</v>
      </c>
      <c r="C268" s="248"/>
      <c r="D268" s="267" t="s">
        <v>752</v>
      </c>
      <c r="E268" s="268" t="s">
        <v>753</v>
      </c>
    </row>
    <row r="269" spans="1:5" ht="21.75" customHeight="1">
      <c r="A269" s="269"/>
      <c r="B269" s="269"/>
      <c r="C269" s="266" t="s">
        <v>498</v>
      </c>
      <c r="D269" s="267" t="s">
        <v>499</v>
      </c>
      <c r="E269" s="268" t="s">
        <v>754</v>
      </c>
    </row>
    <row r="270" spans="1:5" ht="21.75" customHeight="1">
      <c r="A270" s="269"/>
      <c r="B270" s="269"/>
      <c r="C270" s="266" t="s">
        <v>480</v>
      </c>
      <c r="D270" s="267" t="s">
        <v>481</v>
      </c>
      <c r="E270" s="268" t="s">
        <v>755</v>
      </c>
    </row>
    <row r="271" spans="1:5" ht="21.75" customHeight="1">
      <c r="A271" s="269"/>
      <c r="B271" s="269"/>
      <c r="C271" s="266" t="s">
        <v>439</v>
      </c>
      <c r="D271" s="267" t="s">
        <v>440</v>
      </c>
      <c r="E271" s="268" t="s">
        <v>277</v>
      </c>
    </row>
    <row r="272" spans="1:5" ht="21.75" customHeight="1">
      <c r="A272" s="269"/>
      <c r="B272" s="269"/>
      <c r="C272" s="266" t="s">
        <v>686</v>
      </c>
      <c r="D272" s="267" t="s">
        <v>687</v>
      </c>
      <c r="E272" s="268" t="s">
        <v>756</v>
      </c>
    </row>
    <row r="273" spans="1:5" ht="21.75" customHeight="1">
      <c r="A273" s="269"/>
      <c r="B273" s="269"/>
      <c r="C273" s="266" t="s">
        <v>445</v>
      </c>
      <c r="D273" s="267" t="s">
        <v>446</v>
      </c>
      <c r="E273" s="268" t="s">
        <v>725</v>
      </c>
    </row>
    <row r="274" spans="1:5" ht="21.75" customHeight="1">
      <c r="A274" s="269"/>
      <c r="B274" s="269"/>
      <c r="C274" s="266" t="s">
        <v>508</v>
      </c>
      <c r="D274" s="267" t="s">
        <v>509</v>
      </c>
      <c r="E274" s="268" t="s">
        <v>510</v>
      </c>
    </row>
    <row r="275" spans="1:5" ht="21.75" customHeight="1">
      <c r="A275" s="269"/>
      <c r="B275" s="269"/>
      <c r="C275" s="266" t="s">
        <v>435</v>
      </c>
      <c r="D275" s="267" t="s">
        <v>436</v>
      </c>
      <c r="E275" s="268" t="s">
        <v>757</v>
      </c>
    </row>
    <row r="276" spans="1:5" ht="21.75" customHeight="1">
      <c r="A276" s="265"/>
      <c r="B276" s="266" t="s">
        <v>758</v>
      </c>
      <c r="C276" s="248"/>
      <c r="D276" s="267" t="s">
        <v>262</v>
      </c>
      <c r="E276" s="268" t="s">
        <v>277</v>
      </c>
    </row>
    <row r="277" spans="1:5" ht="21.75" customHeight="1">
      <c r="A277" s="269"/>
      <c r="B277" s="269"/>
      <c r="C277" s="266" t="s">
        <v>466</v>
      </c>
      <c r="D277" s="267" t="s">
        <v>467</v>
      </c>
      <c r="E277" s="268" t="s">
        <v>277</v>
      </c>
    </row>
    <row r="278" spans="1:5" ht="21.75" customHeight="1">
      <c r="A278" s="262" t="s">
        <v>88</v>
      </c>
      <c r="B278" s="262"/>
      <c r="C278" s="262"/>
      <c r="D278" s="263" t="s">
        <v>118</v>
      </c>
      <c r="E278" s="264" t="s">
        <v>759</v>
      </c>
    </row>
    <row r="279" spans="1:5" ht="36" customHeight="1">
      <c r="A279" s="265"/>
      <c r="B279" s="266" t="s">
        <v>379</v>
      </c>
      <c r="C279" s="248"/>
      <c r="D279" s="267" t="s">
        <v>380</v>
      </c>
      <c r="E279" s="268" t="s">
        <v>760</v>
      </c>
    </row>
    <row r="280" spans="1:5" ht="21.75" customHeight="1">
      <c r="A280" s="269"/>
      <c r="B280" s="269"/>
      <c r="C280" s="266" t="s">
        <v>490</v>
      </c>
      <c r="D280" s="267" t="s">
        <v>491</v>
      </c>
      <c r="E280" s="268" t="s">
        <v>761</v>
      </c>
    </row>
    <row r="281" spans="1:5" ht="21.75" customHeight="1">
      <c r="A281" s="269"/>
      <c r="B281" s="269"/>
      <c r="C281" s="266" t="s">
        <v>762</v>
      </c>
      <c r="D281" s="267" t="s">
        <v>763</v>
      </c>
      <c r="E281" s="268" t="s">
        <v>764</v>
      </c>
    </row>
    <row r="282" spans="1:5" ht="21.75" customHeight="1">
      <c r="A282" s="269"/>
      <c r="B282" s="269"/>
      <c r="C282" s="266" t="s">
        <v>493</v>
      </c>
      <c r="D282" s="267" t="s">
        <v>494</v>
      </c>
      <c r="E282" s="268" t="s">
        <v>765</v>
      </c>
    </row>
    <row r="283" spans="1:5" ht="21.75" customHeight="1">
      <c r="A283" s="269"/>
      <c r="B283" s="269"/>
      <c r="C283" s="266" t="s">
        <v>496</v>
      </c>
      <c r="D283" s="267" t="s">
        <v>497</v>
      </c>
      <c r="E283" s="268" t="s">
        <v>766</v>
      </c>
    </row>
    <row r="284" spans="1:5" ht="21.75" customHeight="1">
      <c r="A284" s="269"/>
      <c r="B284" s="269"/>
      <c r="C284" s="266" t="s">
        <v>498</v>
      </c>
      <c r="D284" s="267" t="s">
        <v>499</v>
      </c>
      <c r="E284" s="268" t="s">
        <v>767</v>
      </c>
    </row>
    <row r="285" spans="1:5" ht="21.75" customHeight="1">
      <c r="A285" s="269"/>
      <c r="B285" s="269"/>
      <c r="C285" s="266" t="s">
        <v>501</v>
      </c>
      <c r="D285" s="267" t="s">
        <v>502</v>
      </c>
      <c r="E285" s="268" t="s">
        <v>768</v>
      </c>
    </row>
    <row r="286" spans="1:5" ht="21.75" customHeight="1">
      <c r="A286" s="269"/>
      <c r="B286" s="269"/>
      <c r="C286" s="266" t="s">
        <v>480</v>
      </c>
      <c r="D286" s="267" t="s">
        <v>481</v>
      </c>
      <c r="E286" s="268" t="s">
        <v>769</v>
      </c>
    </row>
    <row r="287" spans="1:5" ht="21.75" customHeight="1">
      <c r="A287" s="269"/>
      <c r="B287" s="269"/>
      <c r="C287" s="266" t="s">
        <v>439</v>
      </c>
      <c r="D287" s="267" t="s">
        <v>440</v>
      </c>
      <c r="E287" s="268" t="s">
        <v>770</v>
      </c>
    </row>
    <row r="288" spans="1:5" ht="21.75" customHeight="1">
      <c r="A288" s="269"/>
      <c r="B288" s="269"/>
      <c r="C288" s="266" t="s">
        <v>442</v>
      </c>
      <c r="D288" s="267" t="s">
        <v>443</v>
      </c>
      <c r="E288" s="268" t="s">
        <v>510</v>
      </c>
    </row>
    <row r="289" spans="1:5" ht="21.75" customHeight="1">
      <c r="A289" s="269"/>
      <c r="B289" s="269"/>
      <c r="C289" s="266" t="s">
        <v>445</v>
      </c>
      <c r="D289" s="267" t="s">
        <v>446</v>
      </c>
      <c r="E289" s="268" t="s">
        <v>771</v>
      </c>
    </row>
    <row r="290" spans="1:5" ht="21.75" customHeight="1">
      <c r="A290" s="269"/>
      <c r="B290" s="269"/>
      <c r="C290" s="266" t="s">
        <v>544</v>
      </c>
      <c r="D290" s="267" t="s">
        <v>545</v>
      </c>
      <c r="E290" s="268" t="s">
        <v>772</v>
      </c>
    </row>
    <row r="291" spans="1:5" ht="23.25" customHeight="1">
      <c r="A291" s="269"/>
      <c r="B291" s="269"/>
      <c r="C291" s="266" t="s">
        <v>547</v>
      </c>
      <c r="D291" s="267" t="s">
        <v>548</v>
      </c>
      <c r="E291" s="268" t="s">
        <v>602</v>
      </c>
    </row>
    <row r="292" spans="1:5" ht="24.75" customHeight="1">
      <c r="A292" s="269"/>
      <c r="B292" s="269"/>
      <c r="C292" s="266" t="s">
        <v>529</v>
      </c>
      <c r="D292" s="267" t="s">
        <v>530</v>
      </c>
      <c r="E292" s="268" t="s">
        <v>595</v>
      </c>
    </row>
    <row r="293" spans="1:5" ht="21.75" customHeight="1">
      <c r="A293" s="269"/>
      <c r="B293" s="269"/>
      <c r="C293" s="266" t="s">
        <v>508</v>
      </c>
      <c r="D293" s="267" t="s">
        <v>509</v>
      </c>
      <c r="E293" s="268" t="s">
        <v>351</v>
      </c>
    </row>
    <row r="294" spans="1:5" ht="21.75" customHeight="1">
      <c r="A294" s="269"/>
      <c r="B294" s="269"/>
      <c r="C294" s="266" t="s">
        <v>466</v>
      </c>
      <c r="D294" s="267" t="s">
        <v>467</v>
      </c>
      <c r="E294" s="268" t="s">
        <v>474</v>
      </c>
    </row>
    <row r="295" spans="1:5" ht="21.75" customHeight="1">
      <c r="A295" s="269"/>
      <c r="B295" s="269"/>
      <c r="C295" s="266" t="s">
        <v>512</v>
      </c>
      <c r="D295" s="267" t="s">
        <v>513</v>
      </c>
      <c r="E295" s="268" t="s">
        <v>605</v>
      </c>
    </row>
    <row r="296" spans="1:5" ht="21.75" customHeight="1">
      <c r="A296" s="269"/>
      <c r="B296" s="269"/>
      <c r="C296" s="266" t="s">
        <v>556</v>
      </c>
      <c r="D296" s="267" t="s">
        <v>557</v>
      </c>
      <c r="E296" s="268" t="s">
        <v>511</v>
      </c>
    </row>
    <row r="297" spans="1:5" ht="21.75" customHeight="1">
      <c r="A297" s="269"/>
      <c r="B297" s="269"/>
      <c r="C297" s="266" t="s">
        <v>516</v>
      </c>
      <c r="D297" s="267" t="s">
        <v>517</v>
      </c>
      <c r="E297" s="268" t="s">
        <v>351</v>
      </c>
    </row>
    <row r="298" spans="1:5" ht="45">
      <c r="A298" s="265"/>
      <c r="B298" s="266" t="s">
        <v>386</v>
      </c>
      <c r="C298" s="248"/>
      <c r="D298" s="267" t="s">
        <v>387</v>
      </c>
      <c r="E298" s="268" t="s">
        <v>773</v>
      </c>
    </row>
    <row r="299" spans="1:5" ht="21.75" customHeight="1">
      <c r="A299" s="269"/>
      <c r="B299" s="269"/>
      <c r="C299" s="266" t="s">
        <v>774</v>
      </c>
      <c r="D299" s="267" t="s">
        <v>775</v>
      </c>
      <c r="E299" s="268" t="s">
        <v>773</v>
      </c>
    </row>
    <row r="300" spans="1:5" ht="21.75" customHeight="1">
      <c r="A300" s="265"/>
      <c r="B300" s="266" t="s">
        <v>89</v>
      </c>
      <c r="C300" s="248"/>
      <c r="D300" s="267" t="s">
        <v>393</v>
      </c>
      <c r="E300" s="268" t="s">
        <v>776</v>
      </c>
    </row>
    <row r="301" spans="1:5" ht="21.75" customHeight="1">
      <c r="A301" s="269"/>
      <c r="B301" s="269"/>
      <c r="C301" s="266" t="s">
        <v>762</v>
      </c>
      <c r="D301" s="267" t="s">
        <v>763</v>
      </c>
      <c r="E301" s="268" t="s">
        <v>776</v>
      </c>
    </row>
    <row r="302" spans="1:5" ht="21.75" customHeight="1">
      <c r="A302" s="265"/>
      <c r="B302" s="266" t="s">
        <v>777</v>
      </c>
      <c r="C302" s="248"/>
      <c r="D302" s="267" t="s">
        <v>778</v>
      </c>
      <c r="E302" s="268" t="s">
        <v>779</v>
      </c>
    </row>
    <row r="303" spans="1:5" ht="21.75" customHeight="1">
      <c r="A303" s="269"/>
      <c r="B303" s="269"/>
      <c r="C303" s="266" t="s">
        <v>762</v>
      </c>
      <c r="D303" s="267" t="s">
        <v>763</v>
      </c>
      <c r="E303" s="268" t="s">
        <v>779</v>
      </c>
    </row>
    <row r="304" spans="1:5" ht="21.75" customHeight="1">
      <c r="A304" s="265"/>
      <c r="B304" s="266" t="s">
        <v>397</v>
      </c>
      <c r="C304" s="248"/>
      <c r="D304" s="267" t="s">
        <v>398</v>
      </c>
      <c r="E304" s="268" t="s">
        <v>780</v>
      </c>
    </row>
    <row r="305" spans="1:5" ht="21.75" customHeight="1">
      <c r="A305" s="269"/>
      <c r="B305" s="269"/>
      <c r="C305" s="266" t="s">
        <v>762</v>
      </c>
      <c r="D305" s="267" t="s">
        <v>763</v>
      </c>
      <c r="E305" s="268" t="s">
        <v>780</v>
      </c>
    </row>
    <row r="306" spans="1:5" ht="21.75" customHeight="1">
      <c r="A306" s="265"/>
      <c r="B306" s="266" t="s">
        <v>90</v>
      </c>
      <c r="C306" s="248"/>
      <c r="D306" s="267" t="s">
        <v>172</v>
      </c>
      <c r="E306" s="268" t="s">
        <v>781</v>
      </c>
    </row>
    <row r="307" spans="1:5" ht="21.75" customHeight="1">
      <c r="A307" s="269"/>
      <c r="B307" s="269"/>
      <c r="C307" s="266" t="s">
        <v>490</v>
      </c>
      <c r="D307" s="267" t="s">
        <v>491</v>
      </c>
      <c r="E307" s="268" t="s">
        <v>782</v>
      </c>
    </row>
    <row r="308" spans="1:5" ht="21.75" customHeight="1">
      <c r="A308" s="269"/>
      <c r="B308" s="269"/>
      <c r="C308" s="266" t="s">
        <v>493</v>
      </c>
      <c r="D308" s="267" t="s">
        <v>494</v>
      </c>
      <c r="E308" s="268" t="s">
        <v>783</v>
      </c>
    </row>
    <row r="309" spans="1:5" ht="21.75" customHeight="1">
      <c r="A309" s="269"/>
      <c r="B309" s="269"/>
      <c r="C309" s="266" t="s">
        <v>496</v>
      </c>
      <c r="D309" s="267" t="s">
        <v>497</v>
      </c>
      <c r="E309" s="268" t="s">
        <v>784</v>
      </c>
    </row>
    <row r="310" spans="1:5" ht="21.75" customHeight="1">
      <c r="A310" s="269"/>
      <c r="B310" s="269"/>
      <c r="C310" s="266" t="s">
        <v>498</v>
      </c>
      <c r="D310" s="267" t="s">
        <v>499</v>
      </c>
      <c r="E310" s="268" t="s">
        <v>785</v>
      </c>
    </row>
    <row r="311" spans="1:5" ht="21.75" customHeight="1">
      <c r="A311" s="269"/>
      <c r="B311" s="269"/>
      <c r="C311" s="266" t="s">
        <v>501</v>
      </c>
      <c r="D311" s="267" t="s">
        <v>502</v>
      </c>
      <c r="E311" s="268" t="s">
        <v>786</v>
      </c>
    </row>
    <row r="312" spans="1:5" ht="21.75" customHeight="1">
      <c r="A312" s="269"/>
      <c r="B312" s="269"/>
      <c r="C312" s="266" t="s">
        <v>480</v>
      </c>
      <c r="D312" s="267" t="s">
        <v>481</v>
      </c>
      <c r="E312" s="268" t="s">
        <v>787</v>
      </c>
    </row>
    <row r="313" spans="1:5" ht="21.75" customHeight="1">
      <c r="A313" s="269"/>
      <c r="B313" s="269"/>
      <c r="C313" s="266" t="s">
        <v>439</v>
      </c>
      <c r="D313" s="267" t="s">
        <v>440</v>
      </c>
      <c r="E313" s="268" t="s">
        <v>788</v>
      </c>
    </row>
    <row r="314" spans="1:5" ht="21.75" customHeight="1">
      <c r="A314" s="269"/>
      <c r="B314" s="269"/>
      <c r="C314" s="266" t="s">
        <v>686</v>
      </c>
      <c r="D314" s="267" t="s">
        <v>687</v>
      </c>
      <c r="E314" s="268" t="s">
        <v>335</v>
      </c>
    </row>
    <row r="315" spans="1:5" ht="21.75" customHeight="1">
      <c r="A315" s="269"/>
      <c r="B315" s="269"/>
      <c r="C315" s="266" t="s">
        <v>458</v>
      </c>
      <c r="D315" s="267" t="s">
        <v>459</v>
      </c>
      <c r="E315" s="268" t="s">
        <v>789</v>
      </c>
    </row>
    <row r="316" spans="1:5" ht="21.75" customHeight="1">
      <c r="A316" s="269"/>
      <c r="B316" s="269"/>
      <c r="C316" s="266" t="s">
        <v>442</v>
      </c>
      <c r="D316" s="267" t="s">
        <v>443</v>
      </c>
      <c r="E316" s="268" t="s">
        <v>790</v>
      </c>
    </row>
    <row r="317" spans="1:5" ht="21.75" customHeight="1">
      <c r="A317" s="269"/>
      <c r="B317" s="269"/>
      <c r="C317" s="266" t="s">
        <v>504</v>
      </c>
      <c r="D317" s="267" t="s">
        <v>505</v>
      </c>
      <c r="E317" s="268" t="s">
        <v>791</v>
      </c>
    </row>
    <row r="318" spans="1:5" ht="21.75" customHeight="1">
      <c r="A318" s="269"/>
      <c r="B318" s="269"/>
      <c r="C318" s="266" t="s">
        <v>445</v>
      </c>
      <c r="D318" s="267" t="s">
        <v>446</v>
      </c>
      <c r="E318" s="268" t="s">
        <v>792</v>
      </c>
    </row>
    <row r="319" spans="1:5" ht="21.75" customHeight="1">
      <c r="A319" s="269"/>
      <c r="B319" s="269"/>
      <c r="C319" s="266" t="s">
        <v>544</v>
      </c>
      <c r="D319" s="267" t="s">
        <v>545</v>
      </c>
      <c r="E319" s="268" t="s">
        <v>793</v>
      </c>
    </row>
    <row r="320" spans="1:5" ht="28.5" customHeight="1">
      <c r="A320" s="269"/>
      <c r="B320" s="269"/>
      <c r="C320" s="266" t="s">
        <v>547</v>
      </c>
      <c r="D320" s="267" t="s">
        <v>548</v>
      </c>
      <c r="E320" s="268" t="s">
        <v>794</v>
      </c>
    </row>
    <row r="321" spans="1:5" ht="27" customHeight="1">
      <c r="A321" s="269"/>
      <c r="B321" s="269"/>
      <c r="C321" s="266" t="s">
        <v>529</v>
      </c>
      <c r="D321" s="267" t="s">
        <v>530</v>
      </c>
      <c r="E321" s="268" t="s">
        <v>795</v>
      </c>
    </row>
    <row r="322" spans="1:5" ht="24.75" customHeight="1">
      <c r="A322" s="269"/>
      <c r="B322" s="269"/>
      <c r="C322" s="266" t="s">
        <v>463</v>
      </c>
      <c r="D322" s="267" t="s">
        <v>464</v>
      </c>
      <c r="E322" s="268" t="s">
        <v>796</v>
      </c>
    </row>
    <row r="323" spans="1:5" ht="21.75" customHeight="1">
      <c r="A323" s="269"/>
      <c r="B323" s="269"/>
      <c r="C323" s="266" t="s">
        <v>508</v>
      </c>
      <c r="D323" s="267" t="s">
        <v>509</v>
      </c>
      <c r="E323" s="268" t="s">
        <v>797</v>
      </c>
    </row>
    <row r="324" spans="1:5" ht="21.75" customHeight="1">
      <c r="A324" s="269"/>
      <c r="B324" s="269"/>
      <c r="C324" s="266" t="s">
        <v>466</v>
      </c>
      <c r="D324" s="267" t="s">
        <v>467</v>
      </c>
      <c r="E324" s="268" t="s">
        <v>798</v>
      </c>
    </row>
    <row r="325" spans="1:5" ht="21.75" customHeight="1">
      <c r="A325" s="269"/>
      <c r="B325" s="269"/>
      <c r="C325" s="266" t="s">
        <v>512</v>
      </c>
      <c r="D325" s="267" t="s">
        <v>513</v>
      </c>
      <c r="E325" s="268" t="s">
        <v>799</v>
      </c>
    </row>
    <row r="326" spans="1:5" ht="21.75" customHeight="1">
      <c r="A326" s="269"/>
      <c r="B326" s="269"/>
      <c r="C326" s="266" t="s">
        <v>469</v>
      </c>
      <c r="D326" s="267" t="s">
        <v>307</v>
      </c>
      <c r="E326" s="268" t="s">
        <v>374</v>
      </c>
    </row>
    <row r="327" spans="1:5" ht="21.75" customHeight="1">
      <c r="A327" s="269"/>
      <c r="B327" s="269"/>
      <c r="C327" s="266" t="s">
        <v>556</v>
      </c>
      <c r="D327" s="267" t="s">
        <v>557</v>
      </c>
      <c r="E327" s="268" t="s">
        <v>510</v>
      </c>
    </row>
    <row r="328" spans="1:5" ht="21.75" customHeight="1">
      <c r="A328" s="269"/>
      <c r="B328" s="269"/>
      <c r="C328" s="266" t="s">
        <v>516</v>
      </c>
      <c r="D328" s="267" t="s">
        <v>517</v>
      </c>
      <c r="E328" s="268" t="s">
        <v>287</v>
      </c>
    </row>
    <row r="329" spans="1:5" ht="21.75" customHeight="1">
      <c r="A329" s="265"/>
      <c r="B329" s="266" t="s">
        <v>800</v>
      </c>
      <c r="C329" s="248"/>
      <c r="D329" s="267" t="s">
        <v>801</v>
      </c>
      <c r="E329" s="268" t="s">
        <v>802</v>
      </c>
    </row>
    <row r="330" spans="1:5" ht="21.75" customHeight="1">
      <c r="A330" s="269"/>
      <c r="B330" s="269"/>
      <c r="C330" s="266" t="s">
        <v>445</v>
      </c>
      <c r="D330" s="267" t="s">
        <v>446</v>
      </c>
      <c r="E330" s="268" t="s">
        <v>802</v>
      </c>
    </row>
    <row r="331" spans="1:5" ht="21.75" customHeight="1">
      <c r="A331" s="265"/>
      <c r="B331" s="266" t="s">
        <v>91</v>
      </c>
      <c r="C331" s="248"/>
      <c r="D331" s="267" t="s">
        <v>262</v>
      </c>
      <c r="E331" s="268" t="s">
        <v>803</v>
      </c>
    </row>
    <row r="332" spans="1:5" ht="21.75" customHeight="1">
      <c r="A332" s="269"/>
      <c r="B332" s="269"/>
      <c r="C332" s="266" t="s">
        <v>762</v>
      </c>
      <c r="D332" s="267" t="s">
        <v>763</v>
      </c>
      <c r="E332" s="268" t="s">
        <v>804</v>
      </c>
    </row>
    <row r="333" spans="1:5" ht="21.75" customHeight="1">
      <c r="A333" s="269"/>
      <c r="B333" s="269"/>
      <c r="C333" s="266" t="s">
        <v>466</v>
      </c>
      <c r="D333" s="267" t="s">
        <v>467</v>
      </c>
      <c r="E333" s="268" t="s">
        <v>805</v>
      </c>
    </row>
    <row r="334" spans="1:5" ht="21.75" customHeight="1">
      <c r="A334" s="262" t="s">
        <v>806</v>
      </c>
      <c r="B334" s="262"/>
      <c r="C334" s="262"/>
      <c r="D334" s="263" t="s">
        <v>807</v>
      </c>
      <c r="E334" s="264" t="s">
        <v>808</v>
      </c>
    </row>
    <row r="335" spans="1:5" ht="21.75" customHeight="1">
      <c r="A335" s="265"/>
      <c r="B335" s="266" t="s">
        <v>809</v>
      </c>
      <c r="C335" s="248"/>
      <c r="D335" s="267" t="s">
        <v>810</v>
      </c>
      <c r="E335" s="268" t="s">
        <v>811</v>
      </c>
    </row>
    <row r="336" spans="1:5" ht="21.75" customHeight="1">
      <c r="A336" s="269"/>
      <c r="B336" s="269"/>
      <c r="C336" s="266" t="s">
        <v>490</v>
      </c>
      <c r="D336" s="267" t="s">
        <v>491</v>
      </c>
      <c r="E336" s="268" t="s">
        <v>812</v>
      </c>
    </row>
    <row r="337" spans="1:5" ht="21.75" customHeight="1">
      <c r="A337" s="269"/>
      <c r="B337" s="269"/>
      <c r="C337" s="266" t="s">
        <v>493</v>
      </c>
      <c r="D337" s="267" t="s">
        <v>494</v>
      </c>
      <c r="E337" s="268" t="s">
        <v>813</v>
      </c>
    </row>
    <row r="338" spans="1:5" ht="21.75" customHeight="1">
      <c r="A338" s="269"/>
      <c r="B338" s="269"/>
      <c r="C338" s="266" t="s">
        <v>496</v>
      </c>
      <c r="D338" s="267" t="s">
        <v>497</v>
      </c>
      <c r="E338" s="268" t="s">
        <v>814</v>
      </c>
    </row>
    <row r="339" spans="1:5" ht="21.75" customHeight="1">
      <c r="A339" s="269"/>
      <c r="B339" s="269"/>
      <c r="C339" s="266" t="s">
        <v>498</v>
      </c>
      <c r="D339" s="267" t="s">
        <v>499</v>
      </c>
      <c r="E339" s="268" t="s">
        <v>815</v>
      </c>
    </row>
    <row r="340" spans="1:5" ht="21.75" customHeight="1">
      <c r="A340" s="269"/>
      <c r="B340" s="269"/>
      <c r="C340" s="266" t="s">
        <v>501</v>
      </c>
      <c r="D340" s="267" t="s">
        <v>502</v>
      </c>
      <c r="E340" s="268" t="s">
        <v>816</v>
      </c>
    </row>
    <row r="341" spans="1:5" ht="21.75" customHeight="1">
      <c r="A341" s="269"/>
      <c r="B341" s="269"/>
      <c r="C341" s="266" t="s">
        <v>439</v>
      </c>
      <c r="D341" s="267" t="s">
        <v>440</v>
      </c>
      <c r="E341" s="268" t="s">
        <v>817</v>
      </c>
    </row>
    <row r="342" spans="1:5" ht="21.75" customHeight="1">
      <c r="A342" s="269"/>
      <c r="B342" s="269"/>
      <c r="C342" s="266" t="s">
        <v>640</v>
      </c>
      <c r="D342" s="267" t="s">
        <v>641</v>
      </c>
      <c r="E342" s="268" t="s">
        <v>818</v>
      </c>
    </row>
    <row r="343" spans="1:5" ht="21.75" customHeight="1">
      <c r="A343" s="269"/>
      <c r="B343" s="269"/>
      <c r="C343" s="266" t="s">
        <v>504</v>
      </c>
      <c r="D343" s="267" t="s">
        <v>505</v>
      </c>
      <c r="E343" s="268" t="s">
        <v>819</v>
      </c>
    </row>
    <row r="344" spans="1:5" ht="21.75" customHeight="1">
      <c r="A344" s="269"/>
      <c r="B344" s="269"/>
      <c r="C344" s="266" t="s">
        <v>512</v>
      </c>
      <c r="D344" s="267" t="s">
        <v>513</v>
      </c>
      <c r="E344" s="268" t="s">
        <v>820</v>
      </c>
    </row>
    <row r="345" spans="1:5" ht="27.75" customHeight="1">
      <c r="A345" s="265"/>
      <c r="B345" s="266" t="s">
        <v>821</v>
      </c>
      <c r="C345" s="248"/>
      <c r="D345" s="267" t="s">
        <v>822</v>
      </c>
      <c r="E345" s="268" t="s">
        <v>823</v>
      </c>
    </row>
    <row r="346" spans="1:5" ht="21.75" customHeight="1">
      <c r="A346" s="269"/>
      <c r="B346" s="269"/>
      <c r="C346" s="266" t="s">
        <v>439</v>
      </c>
      <c r="D346" s="267" t="s">
        <v>440</v>
      </c>
      <c r="E346" s="268" t="s">
        <v>824</v>
      </c>
    </row>
    <row r="347" spans="1:5" ht="21.75" customHeight="1">
      <c r="A347" s="269"/>
      <c r="B347" s="269"/>
      <c r="C347" s="266" t="s">
        <v>442</v>
      </c>
      <c r="D347" s="267" t="s">
        <v>443</v>
      </c>
      <c r="E347" s="268" t="s">
        <v>487</v>
      </c>
    </row>
    <row r="348" spans="1:5" ht="21.75" customHeight="1">
      <c r="A348" s="269"/>
      <c r="B348" s="269"/>
      <c r="C348" s="266" t="s">
        <v>445</v>
      </c>
      <c r="D348" s="267" t="s">
        <v>446</v>
      </c>
      <c r="E348" s="268" t="s">
        <v>825</v>
      </c>
    </row>
    <row r="349" spans="1:5" ht="21.75" customHeight="1">
      <c r="A349" s="265"/>
      <c r="B349" s="266" t="s">
        <v>826</v>
      </c>
      <c r="C349" s="248"/>
      <c r="D349" s="267" t="s">
        <v>729</v>
      </c>
      <c r="E349" s="268" t="s">
        <v>827</v>
      </c>
    </row>
    <row r="350" spans="1:5" ht="21.75" customHeight="1">
      <c r="A350" s="269"/>
      <c r="B350" s="269"/>
      <c r="C350" s="266" t="s">
        <v>508</v>
      </c>
      <c r="D350" s="267" t="s">
        <v>509</v>
      </c>
      <c r="E350" s="268" t="s">
        <v>827</v>
      </c>
    </row>
    <row r="351" spans="1:5" ht="21.75" customHeight="1">
      <c r="A351" s="265"/>
      <c r="B351" s="266" t="s">
        <v>828</v>
      </c>
      <c r="C351" s="248"/>
      <c r="D351" s="267" t="s">
        <v>262</v>
      </c>
      <c r="E351" s="268" t="s">
        <v>829</v>
      </c>
    </row>
    <row r="352" spans="1:5" ht="41.25" customHeight="1">
      <c r="A352" s="269"/>
      <c r="B352" s="269"/>
      <c r="C352" s="266" t="s">
        <v>414</v>
      </c>
      <c r="D352" s="267" t="s">
        <v>830</v>
      </c>
      <c r="E352" s="268" t="s">
        <v>829</v>
      </c>
    </row>
    <row r="353" spans="1:5" ht="21.75" customHeight="1">
      <c r="A353" s="262" t="s">
        <v>73</v>
      </c>
      <c r="B353" s="262"/>
      <c r="C353" s="262"/>
      <c r="D353" s="263" t="s">
        <v>831</v>
      </c>
      <c r="E353" s="264" t="s">
        <v>832</v>
      </c>
    </row>
    <row r="354" spans="1:5" ht="21.75" customHeight="1">
      <c r="A354" s="265"/>
      <c r="B354" s="266" t="s">
        <v>833</v>
      </c>
      <c r="C354" s="248"/>
      <c r="D354" s="267" t="s">
        <v>834</v>
      </c>
      <c r="E354" s="268" t="s">
        <v>835</v>
      </c>
    </row>
    <row r="355" spans="1:5" ht="21.75" customHeight="1">
      <c r="A355" s="269"/>
      <c r="B355" s="269"/>
      <c r="C355" s="266" t="s">
        <v>445</v>
      </c>
      <c r="D355" s="267" t="s">
        <v>446</v>
      </c>
      <c r="E355" s="268" t="s">
        <v>329</v>
      </c>
    </row>
    <row r="356" spans="1:5" ht="21.75" customHeight="1">
      <c r="A356" s="269"/>
      <c r="B356" s="269"/>
      <c r="C356" s="266" t="s">
        <v>435</v>
      </c>
      <c r="D356" s="267" t="s">
        <v>436</v>
      </c>
      <c r="E356" s="268" t="s">
        <v>836</v>
      </c>
    </row>
    <row r="357" spans="1:5" ht="21.75" customHeight="1">
      <c r="A357" s="265"/>
      <c r="B357" s="266" t="s">
        <v>837</v>
      </c>
      <c r="C357" s="248"/>
      <c r="D357" s="267" t="s">
        <v>838</v>
      </c>
      <c r="E357" s="268" t="s">
        <v>839</v>
      </c>
    </row>
    <row r="358" spans="1:5" ht="21.75" customHeight="1">
      <c r="A358" s="269"/>
      <c r="B358" s="269"/>
      <c r="C358" s="266" t="s">
        <v>480</v>
      </c>
      <c r="D358" s="267" t="s">
        <v>481</v>
      </c>
      <c r="E358" s="268" t="s">
        <v>287</v>
      </c>
    </row>
    <row r="359" spans="1:5" ht="21.75" customHeight="1">
      <c r="A359" s="269"/>
      <c r="B359" s="269"/>
      <c r="C359" s="266" t="s">
        <v>439</v>
      </c>
      <c r="D359" s="267" t="s">
        <v>440</v>
      </c>
      <c r="E359" s="268" t="s">
        <v>277</v>
      </c>
    </row>
    <row r="360" spans="1:5" ht="21.75" customHeight="1">
      <c r="A360" s="269"/>
      <c r="B360" s="269"/>
      <c r="C360" s="266" t="s">
        <v>445</v>
      </c>
      <c r="D360" s="267" t="s">
        <v>446</v>
      </c>
      <c r="E360" s="268" t="s">
        <v>296</v>
      </c>
    </row>
    <row r="361" spans="1:5" ht="21.75" customHeight="1">
      <c r="A361" s="269"/>
      <c r="B361" s="269"/>
      <c r="C361" s="266" t="s">
        <v>840</v>
      </c>
      <c r="D361" s="267" t="s">
        <v>841</v>
      </c>
      <c r="E361" s="268" t="s">
        <v>395</v>
      </c>
    </row>
    <row r="362" spans="1:5" ht="21.75" customHeight="1">
      <c r="A362" s="265"/>
      <c r="B362" s="266" t="s">
        <v>842</v>
      </c>
      <c r="C362" s="248"/>
      <c r="D362" s="267" t="s">
        <v>843</v>
      </c>
      <c r="E362" s="268" t="s">
        <v>844</v>
      </c>
    </row>
    <row r="363" spans="1:5" ht="21.75" customHeight="1">
      <c r="A363" s="269"/>
      <c r="B363" s="269"/>
      <c r="C363" s="266" t="s">
        <v>445</v>
      </c>
      <c r="D363" s="267" t="s">
        <v>446</v>
      </c>
      <c r="E363" s="268" t="s">
        <v>844</v>
      </c>
    </row>
    <row r="364" spans="1:5" ht="21.75" customHeight="1">
      <c r="A364" s="265"/>
      <c r="B364" s="266" t="s">
        <v>845</v>
      </c>
      <c r="C364" s="248"/>
      <c r="D364" s="267" t="s">
        <v>846</v>
      </c>
      <c r="E364" s="268" t="s">
        <v>847</v>
      </c>
    </row>
    <row r="365" spans="1:5" ht="21.75" customHeight="1">
      <c r="A365" s="269"/>
      <c r="B365" s="269"/>
      <c r="C365" s="266" t="s">
        <v>439</v>
      </c>
      <c r="D365" s="267" t="s">
        <v>440</v>
      </c>
      <c r="E365" s="268" t="s">
        <v>848</v>
      </c>
    </row>
    <row r="366" spans="1:5" ht="21.75" customHeight="1">
      <c r="A366" s="269"/>
      <c r="B366" s="269"/>
      <c r="C366" s="266" t="s">
        <v>458</v>
      </c>
      <c r="D366" s="267" t="s">
        <v>459</v>
      </c>
      <c r="E366" s="268" t="s">
        <v>403</v>
      </c>
    </row>
    <row r="367" spans="1:5" ht="21.75" customHeight="1">
      <c r="A367" s="269"/>
      <c r="B367" s="269"/>
      <c r="C367" s="266" t="s">
        <v>445</v>
      </c>
      <c r="D367" s="267" t="s">
        <v>446</v>
      </c>
      <c r="E367" s="268" t="s">
        <v>849</v>
      </c>
    </row>
    <row r="368" spans="1:5" ht="21.75" customHeight="1">
      <c r="A368" s="269"/>
      <c r="B368" s="269"/>
      <c r="C368" s="266" t="s">
        <v>519</v>
      </c>
      <c r="D368" s="267" t="s">
        <v>520</v>
      </c>
      <c r="E368" s="268" t="s">
        <v>850</v>
      </c>
    </row>
    <row r="369" spans="1:5" ht="21.75" customHeight="1">
      <c r="A369" s="265"/>
      <c r="B369" s="266" t="s">
        <v>851</v>
      </c>
      <c r="C369" s="248"/>
      <c r="D369" s="267" t="s">
        <v>852</v>
      </c>
      <c r="E369" s="268" t="s">
        <v>351</v>
      </c>
    </row>
    <row r="370" spans="1:5" ht="21.75" customHeight="1">
      <c r="A370" s="269"/>
      <c r="B370" s="269"/>
      <c r="C370" s="266" t="s">
        <v>853</v>
      </c>
      <c r="D370" s="267" t="s">
        <v>854</v>
      </c>
      <c r="E370" s="268" t="s">
        <v>351</v>
      </c>
    </row>
    <row r="371" spans="1:5" ht="21.75" customHeight="1">
      <c r="A371" s="265"/>
      <c r="B371" s="266" t="s">
        <v>855</v>
      </c>
      <c r="C371" s="248"/>
      <c r="D371" s="267" t="s">
        <v>856</v>
      </c>
      <c r="E371" s="268" t="s">
        <v>857</v>
      </c>
    </row>
    <row r="372" spans="1:5" ht="21.75" customHeight="1">
      <c r="A372" s="269"/>
      <c r="B372" s="269"/>
      <c r="C372" s="266" t="s">
        <v>445</v>
      </c>
      <c r="D372" s="267" t="s">
        <v>446</v>
      </c>
      <c r="E372" s="268" t="s">
        <v>857</v>
      </c>
    </row>
    <row r="373" spans="1:5" ht="21.75" customHeight="1">
      <c r="A373" s="265"/>
      <c r="B373" s="266" t="s">
        <v>858</v>
      </c>
      <c r="C373" s="248"/>
      <c r="D373" s="267" t="s">
        <v>859</v>
      </c>
      <c r="E373" s="268" t="s">
        <v>860</v>
      </c>
    </row>
    <row r="374" spans="1:5" ht="21.75" customHeight="1">
      <c r="A374" s="269"/>
      <c r="B374" s="269"/>
      <c r="C374" s="266" t="s">
        <v>458</v>
      </c>
      <c r="D374" s="267" t="s">
        <v>459</v>
      </c>
      <c r="E374" s="268" t="s">
        <v>861</v>
      </c>
    </row>
    <row r="375" spans="1:5" ht="21.75" customHeight="1">
      <c r="A375" s="269"/>
      <c r="B375" s="269"/>
      <c r="C375" s="266" t="s">
        <v>442</v>
      </c>
      <c r="D375" s="267" t="s">
        <v>443</v>
      </c>
      <c r="E375" s="268" t="s">
        <v>862</v>
      </c>
    </row>
    <row r="376" spans="1:5" ht="21.75" customHeight="1">
      <c r="A376" s="269"/>
      <c r="B376" s="269"/>
      <c r="C376" s="266" t="s">
        <v>445</v>
      </c>
      <c r="D376" s="267" t="s">
        <v>446</v>
      </c>
      <c r="E376" s="268" t="s">
        <v>550</v>
      </c>
    </row>
    <row r="377" spans="1:5" ht="24.75" customHeight="1">
      <c r="A377" s="265"/>
      <c r="B377" s="266" t="s">
        <v>407</v>
      </c>
      <c r="C377" s="248"/>
      <c r="D377" s="267" t="s">
        <v>408</v>
      </c>
      <c r="E377" s="268" t="s">
        <v>409</v>
      </c>
    </row>
    <row r="378" spans="1:5" ht="21.75" customHeight="1">
      <c r="A378" s="269"/>
      <c r="B378" s="269"/>
      <c r="C378" s="266" t="s">
        <v>480</v>
      </c>
      <c r="D378" s="267" t="s">
        <v>481</v>
      </c>
      <c r="E378" s="268" t="s">
        <v>511</v>
      </c>
    </row>
    <row r="379" spans="1:5" ht="21.75" customHeight="1">
      <c r="A379" s="269"/>
      <c r="B379" s="269"/>
      <c r="C379" s="266" t="s">
        <v>439</v>
      </c>
      <c r="D379" s="267" t="s">
        <v>440</v>
      </c>
      <c r="E379" s="268" t="s">
        <v>276</v>
      </c>
    </row>
    <row r="380" spans="1:5" ht="21.75" customHeight="1">
      <c r="A380" s="269"/>
      <c r="B380" s="269"/>
      <c r="C380" s="266" t="s">
        <v>445</v>
      </c>
      <c r="D380" s="267" t="s">
        <v>446</v>
      </c>
      <c r="E380" s="268" t="s">
        <v>266</v>
      </c>
    </row>
    <row r="381" spans="1:5" ht="21.75" customHeight="1">
      <c r="A381" s="269"/>
      <c r="B381" s="269"/>
      <c r="C381" s="266" t="s">
        <v>619</v>
      </c>
      <c r="D381" s="267" t="s">
        <v>620</v>
      </c>
      <c r="E381" s="268" t="s">
        <v>412</v>
      </c>
    </row>
    <row r="382" spans="1:5" ht="21.75" customHeight="1">
      <c r="A382" s="265"/>
      <c r="B382" s="266" t="s">
        <v>74</v>
      </c>
      <c r="C382" s="248"/>
      <c r="D382" s="267" t="s">
        <v>262</v>
      </c>
      <c r="E382" s="268" t="s">
        <v>863</v>
      </c>
    </row>
    <row r="383" spans="1:5" ht="21.75" customHeight="1">
      <c r="A383" s="269"/>
      <c r="B383" s="269"/>
      <c r="C383" s="266" t="s">
        <v>458</v>
      </c>
      <c r="D383" s="267" t="s">
        <v>459</v>
      </c>
      <c r="E383" s="268" t="s">
        <v>296</v>
      </c>
    </row>
    <row r="384" spans="1:5" ht="21.75" customHeight="1">
      <c r="A384" s="269"/>
      <c r="B384" s="269"/>
      <c r="C384" s="266" t="s">
        <v>442</v>
      </c>
      <c r="D384" s="267" t="s">
        <v>443</v>
      </c>
      <c r="E384" s="268" t="s">
        <v>277</v>
      </c>
    </row>
    <row r="385" spans="1:5" ht="21.75" customHeight="1">
      <c r="A385" s="269"/>
      <c r="B385" s="269"/>
      <c r="C385" s="266" t="s">
        <v>445</v>
      </c>
      <c r="D385" s="267" t="s">
        <v>446</v>
      </c>
      <c r="E385" s="268" t="s">
        <v>573</v>
      </c>
    </row>
    <row r="386" spans="1:5" ht="21.75" customHeight="1">
      <c r="A386" s="269"/>
      <c r="B386" s="269"/>
      <c r="C386" s="266" t="s">
        <v>840</v>
      </c>
      <c r="D386" s="267" t="s">
        <v>841</v>
      </c>
      <c r="E386" s="268" t="s">
        <v>277</v>
      </c>
    </row>
    <row r="387" spans="1:5" ht="21.75" customHeight="1">
      <c r="A387" s="262" t="s">
        <v>37</v>
      </c>
      <c r="B387" s="262"/>
      <c r="C387" s="262"/>
      <c r="D387" s="263" t="s">
        <v>75</v>
      </c>
      <c r="E387" s="264" t="s">
        <v>864</v>
      </c>
    </row>
    <row r="388" spans="1:5" ht="21.75" customHeight="1">
      <c r="A388" s="265"/>
      <c r="B388" s="266" t="s">
        <v>865</v>
      </c>
      <c r="C388" s="248"/>
      <c r="D388" s="267" t="s">
        <v>866</v>
      </c>
      <c r="E388" s="268" t="s">
        <v>867</v>
      </c>
    </row>
    <row r="389" spans="1:5" ht="21.75" customHeight="1">
      <c r="A389" s="269"/>
      <c r="B389" s="269"/>
      <c r="C389" s="266" t="s">
        <v>868</v>
      </c>
      <c r="D389" s="267" t="s">
        <v>869</v>
      </c>
      <c r="E389" s="268" t="s">
        <v>870</v>
      </c>
    </row>
    <row r="390" spans="1:5" ht="21.75" customHeight="1">
      <c r="A390" s="269"/>
      <c r="B390" s="269"/>
      <c r="C390" s="266" t="s">
        <v>439</v>
      </c>
      <c r="D390" s="267" t="s">
        <v>440</v>
      </c>
      <c r="E390" s="268" t="s">
        <v>871</v>
      </c>
    </row>
    <row r="391" spans="1:5" ht="21.75" customHeight="1">
      <c r="A391" s="269"/>
      <c r="B391" s="269"/>
      <c r="C391" s="266" t="s">
        <v>458</v>
      </c>
      <c r="D391" s="267" t="s">
        <v>459</v>
      </c>
      <c r="E391" s="268" t="s">
        <v>872</v>
      </c>
    </row>
    <row r="392" spans="1:5" ht="21.75" customHeight="1">
      <c r="A392" s="269"/>
      <c r="B392" s="269"/>
      <c r="C392" s="266" t="s">
        <v>442</v>
      </c>
      <c r="D392" s="267" t="s">
        <v>443</v>
      </c>
      <c r="E392" s="268" t="s">
        <v>873</v>
      </c>
    </row>
    <row r="393" spans="1:5" ht="21.75" customHeight="1">
      <c r="A393" s="269"/>
      <c r="B393" s="269"/>
      <c r="C393" s="266" t="s">
        <v>445</v>
      </c>
      <c r="D393" s="267" t="s">
        <v>446</v>
      </c>
      <c r="E393" s="268" t="s">
        <v>874</v>
      </c>
    </row>
    <row r="394" spans="1:5" ht="21.75" customHeight="1">
      <c r="A394" s="265"/>
      <c r="B394" s="266" t="s">
        <v>38</v>
      </c>
      <c r="C394" s="248"/>
      <c r="D394" s="267" t="s">
        <v>413</v>
      </c>
      <c r="E394" s="268" t="s">
        <v>875</v>
      </c>
    </row>
    <row r="395" spans="1:5" ht="21.75" customHeight="1">
      <c r="A395" s="269"/>
      <c r="B395" s="269"/>
      <c r="C395" s="266" t="s">
        <v>868</v>
      </c>
      <c r="D395" s="267" t="s">
        <v>869</v>
      </c>
      <c r="E395" s="268" t="s">
        <v>875</v>
      </c>
    </row>
    <row r="396" spans="1:5" ht="21.75" customHeight="1">
      <c r="A396" s="265"/>
      <c r="B396" s="266" t="s">
        <v>76</v>
      </c>
      <c r="C396" s="248"/>
      <c r="D396" s="267" t="s">
        <v>876</v>
      </c>
      <c r="E396" s="268" t="s">
        <v>877</v>
      </c>
    </row>
    <row r="397" spans="1:5" ht="21.75" customHeight="1">
      <c r="A397" s="269"/>
      <c r="B397" s="269"/>
      <c r="C397" s="266" t="s">
        <v>868</v>
      </c>
      <c r="D397" s="267" t="s">
        <v>869</v>
      </c>
      <c r="E397" s="268" t="s">
        <v>877</v>
      </c>
    </row>
    <row r="398" spans="1:5" ht="21.75" customHeight="1">
      <c r="A398" s="265"/>
      <c r="B398" s="266" t="s">
        <v>878</v>
      </c>
      <c r="C398" s="248"/>
      <c r="D398" s="267" t="s">
        <v>262</v>
      </c>
      <c r="E398" s="268" t="s">
        <v>879</v>
      </c>
    </row>
    <row r="399" spans="1:5" ht="21.75" customHeight="1">
      <c r="A399" s="269"/>
      <c r="B399" s="269"/>
      <c r="C399" s="266" t="s">
        <v>480</v>
      </c>
      <c r="D399" s="267" t="s">
        <v>481</v>
      </c>
      <c r="E399" s="268" t="s">
        <v>879</v>
      </c>
    </row>
    <row r="400" spans="1:5" ht="21.75" customHeight="1">
      <c r="A400" s="262" t="s">
        <v>880</v>
      </c>
      <c r="B400" s="262"/>
      <c r="C400" s="262"/>
      <c r="D400" s="263" t="s">
        <v>881</v>
      </c>
      <c r="E400" s="264" t="s">
        <v>882</v>
      </c>
    </row>
    <row r="401" spans="1:5" ht="21.75" customHeight="1">
      <c r="A401" s="265"/>
      <c r="B401" s="266" t="s">
        <v>883</v>
      </c>
      <c r="C401" s="248"/>
      <c r="D401" s="267" t="s">
        <v>884</v>
      </c>
      <c r="E401" s="268" t="s">
        <v>412</v>
      </c>
    </row>
    <row r="402" spans="1:5" ht="21.75" customHeight="1">
      <c r="A402" s="269"/>
      <c r="B402" s="269"/>
      <c r="C402" s="266" t="s">
        <v>435</v>
      </c>
      <c r="D402" s="267" t="s">
        <v>436</v>
      </c>
      <c r="E402" s="268" t="s">
        <v>412</v>
      </c>
    </row>
    <row r="403" spans="1:5" ht="21.75" customHeight="1">
      <c r="A403" s="265"/>
      <c r="B403" s="266" t="s">
        <v>885</v>
      </c>
      <c r="C403" s="248"/>
      <c r="D403" s="267" t="s">
        <v>886</v>
      </c>
      <c r="E403" s="268" t="s">
        <v>887</v>
      </c>
    </row>
    <row r="404" spans="1:5" ht="21.75" customHeight="1">
      <c r="A404" s="269"/>
      <c r="B404" s="269"/>
      <c r="C404" s="266" t="s">
        <v>439</v>
      </c>
      <c r="D404" s="267" t="s">
        <v>440</v>
      </c>
      <c r="E404" s="268" t="s">
        <v>287</v>
      </c>
    </row>
    <row r="405" spans="1:5" ht="21.75" customHeight="1">
      <c r="A405" s="269"/>
      <c r="B405" s="269"/>
      <c r="C405" s="266" t="s">
        <v>442</v>
      </c>
      <c r="D405" s="267" t="s">
        <v>443</v>
      </c>
      <c r="E405" s="268" t="s">
        <v>573</v>
      </c>
    </row>
    <row r="406" spans="1:5" ht="21.75" customHeight="1">
      <c r="A406" s="269"/>
      <c r="B406" s="269"/>
      <c r="C406" s="266" t="s">
        <v>445</v>
      </c>
      <c r="D406" s="267" t="s">
        <v>446</v>
      </c>
      <c r="E406" s="268" t="s">
        <v>888</v>
      </c>
    </row>
    <row r="407" spans="1:5" ht="21.75" customHeight="1">
      <c r="A407" s="265"/>
      <c r="B407" s="266" t="s">
        <v>889</v>
      </c>
      <c r="C407" s="248"/>
      <c r="D407" s="267" t="s">
        <v>890</v>
      </c>
      <c r="E407" s="268" t="s">
        <v>891</v>
      </c>
    </row>
    <row r="408" spans="1:5" ht="21.75" customHeight="1">
      <c r="A408" s="269"/>
      <c r="B408" s="269"/>
      <c r="C408" s="266" t="s">
        <v>490</v>
      </c>
      <c r="D408" s="267" t="s">
        <v>491</v>
      </c>
      <c r="E408" s="268" t="s">
        <v>892</v>
      </c>
    </row>
    <row r="409" spans="1:5" ht="21.75" customHeight="1">
      <c r="A409" s="269"/>
      <c r="B409" s="269"/>
      <c r="C409" s="266" t="s">
        <v>893</v>
      </c>
      <c r="D409" s="267" t="s">
        <v>894</v>
      </c>
      <c r="E409" s="268" t="s">
        <v>550</v>
      </c>
    </row>
    <row r="410" spans="1:5" ht="21.75" customHeight="1">
      <c r="A410" s="269"/>
      <c r="B410" s="269"/>
      <c r="C410" s="266" t="s">
        <v>498</v>
      </c>
      <c r="D410" s="267" t="s">
        <v>499</v>
      </c>
      <c r="E410" s="268" t="s">
        <v>602</v>
      </c>
    </row>
    <row r="411" spans="1:5" ht="21.75" customHeight="1">
      <c r="A411" s="269"/>
      <c r="B411" s="269"/>
      <c r="C411" s="266" t="s">
        <v>501</v>
      </c>
      <c r="D411" s="267" t="s">
        <v>502</v>
      </c>
      <c r="E411" s="268" t="s">
        <v>403</v>
      </c>
    </row>
    <row r="412" spans="1:5" ht="21.75" customHeight="1">
      <c r="A412" s="269"/>
      <c r="B412" s="269"/>
      <c r="C412" s="266" t="s">
        <v>480</v>
      </c>
      <c r="D412" s="267" t="s">
        <v>481</v>
      </c>
      <c r="E412" s="268" t="s">
        <v>895</v>
      </c>
    </row>
    <row r="413" spans="1:5" ht="21.75" customHeight="1">
      <c r="A413" s="269"/>
      <c r="B413" s="269"/>
      <c r="C413" s="266" t="s">
        <v>439</v>
      </c>
      <c r="D413" s="267" t="s">
        <v>440</v>
      </c>
      <c r="E413" s="268" t="s">
        <v>896</v>
      </c>
    </row>
    <row r="414" spans="1:5" ht="21.75" customHeight="1">
      <c r="A414" s="269"/>
      <c r="B414" s="269"/>
      <c r="C414" s="266" t="s">
        <v>458</v>
      </c>
      <c r="D414" s="267" t="s">
        <v>459</v>
      </c>
      <c r="E414" s="268" t="s">
        <v>555</v>
      </c>
    </row>
    <row r="415" spans="1:5" ht="21.75" customHeight="1">
      <c r="A415" s="269"/>
      <c r="B415" s="269"/>
      <c r="C415" s="266" t="s">
        <v>445</v>
      </c>
      <c r="D415" s="267" t="s">
        <v>446</v>
      </c>
      <c r="E415" s="268" t="s">
        <v>897</v>
      </c>
    </row>
    <row r="416" spans="1:5" ht="21.75" customHeight="1">
      <c r="A416" s="265"/>
      <c r="B416" s="266" t="s">
        <v>898</v>
      </c>
      <c r="C416" s="248"/>
      <c r="D416" s="267" t="s">
        <v>262</v>
      </c>
      <c r="E416" s="268" t="s">
        <v>899</v>
      </c>
    </row>
    <row r="417" spans="1:5" ht="21.75" customHeight="1">
      <c r="A417" s="269"/>
      <c r="B417" s="269"/>
      <c r="C417" s="266" t="s">
        <v>498</v>
      </c>
      <c r="D417" s="267" t="s">
        <v>499</v>
      </c>
      <c r="E417" s="268" t="s">
        <v>900</v>
      </c>
    </row>
    <row r="418" spans="1:5" ht="21.75" customHeight="1">
      <c r="A418" s="269"/>
      <c r="B418" s="269"/>
      <c r="C418" s="266" t="s">
        <v>480</v>
      </c>
      <c r="D418" s="267" t="s">
        <v>481</v>
      </c>
      <c r="E418" s="268" t="s">
        <v>901</v>
      </c>
    </row>
    <row r="419" spans="1:5" ht="21.75" customHeight="1">
      <c r="A419" s="269"/>
      <c r="B419" s="269"/>
      <c r="C419" s="266" t="s">
        <v>439</v>
      </c>
      <c r="D419" s="267" t="s">
        <v>440</v>
      </c>
      <c r="E419" s="268" t="s">
        <v>902</v>
      </c>
    </row>
    <row r="420" spans="1:5" ht="21.75" customHeight="1">
      <c r="A420" s="269"/>
      <c r="B420" s="269"/>
      <c r="C420" s="266" t="s">
        <v>686</v>
      </c>
      <c r="D420" s="267" t="s">
        <v>687</v>
      </c>
      <c r="E420" s="268" t="s">
        <v>903</v>
      </c>
    </row>
    <row r="421" spans="1:5" ht="21.75" customHeight="1">
      <c r="A421" s="269"/>
      <c r="B421" s="269"/>
      <c r="C421" s="266" t="s">
        <v>445</v>
      </c>
      <c r="D421" s="267" t="s">
        <v>446</v>
      </c>
      <c r="E421" s="268" t="s">
        <v>904</v>
      </c>
    </row>
    <row r="422" spans="1:5" ht="21.75" customHeight="1">
      <c r="A422" s="269"/>
      <c r="B422" s="269"/>
      <c r="C422" s="266" t="s">
        <v>559</v>
      </c>
      <c r="D422" s="267" t="s">
        <v>560</v>
      </c>
      <c r="E422" s="268" t="s">
        <v>905</v>
      </c>
    </row>
    <row r="423" spans="1:5" ht="21.75" customHeight="1">
      <c r="A423" s="325" t="s">
        <v>906</v>
      </c>
      <c r="B423" s="325"/>
      <c r="C423" s="325"/>
      <c r="D423" s="325"/>
      <c r="E423" s="271" t="s">
        <v>907</v>
      </c>
    </row>
    <row r="424" spans="1:5" ht="289.5" customHeight="1">
      <c r="A424" s="320"/>
      <c r="B424" s="320"/>
      <c r="C424" s="320"/>
      <c r="D424" s="320"/>
      <c r="E424" s="320"/>
    </row>
    <row r="425" spans="1:5" ht="16.5" customHeight="1">
      <c r="A425" s="323"/>
      <c r="B425" s="323"/>
      <c r="C425" s="320"/>
      <c r="D425" s="320"/>
      <c r="E425" s="320"/>
    </row>
  </sheetData>
  <sheetProtection/>
  <mergeCells count="4">
    <mergeCell ref="A423:D423"/>
    <mergeCell ref="A424:E424"/>
    <mergeCell ref="A425:B425"/>
    <mergeCell ref="C425:E4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2">
      <selection activeCell="I14" sqref="I14"/>
    </sheetView>
  </sheetViews>
  <sheetFormatPr defaultColWidth="9.00390625" defaultRowHeight="12.75"/>
  <cols>
    <col min="1" max="1" width="5.625" style="95" customWidth="1"/>
    <col min="2" max="2" width="7.25390625" style="95" bestFit="1" customWidth="1"/>
    <col min="3" max="3" width="6.375" style="8" customWidth="1"/>
    <col min="4" max="4" width="42.375" style="8" customWidth="1"/>
    <col min="5" max="5" width="23.125" style="8" customWidth="1"/>
  </cols>
  <sheetData>
    <row r="1" spans="1:5" ht="12.75">
      <c r="A1" s="207"/>
      <c r="B1" s="207"/>
      <c r="C1" s="57"/>
      <c r="D1" s="57"/>
      <c r="E1" s="58" t="s">
        <v>120</v>
      </c>
    </row>
    <row r="2" spans="1:5" ht="12.75">
      <c r="A2" s="207"/>
      <c r="B2" s="207"/>
      <c r="C2" s="57"/>
      <c r="D2" s="57"/>
      <c r="E2" s="58" t="s">
        <v>137</v>
      </c>
    </row>
    <row r="3" spans="1:5" ht="12.75">
      <c r="A3" s="207"/>
      <c r="B3" s="207"/>
      <c r="C3" s="57"/>
      <c r="D3" s="57"/>
      <c r="E3" s="58" t="s">
        <v>84</v>
      </c>
    </row>
    <row r="4" spans="1:5" ht="12.75">
      <c r="A4" s="207"/>
      <c r="B4" s="207"/>
      <c r="C4" s="57"/>
      <c r="D4" s="57"/>
      <c r="E4" s="58" t="s">
        <v>138</v>
      </c>
    </row>
    <row r="5" spans="1:5" ht="50.25" customHeight="1">
      <c r="A5" s="326" t="s">
        <v>216</v>
      </c>
      <c r="B5" s="326"/>
      <c r="C5" s="326"/>
      <c r="D5" s="326"/>
      <c r="E5" s="326"/>
    </row>
    <row r="6" spans="1:5" ht="27" customHeight="1">
      <c r="A6" s="210" t="s">
        <v>193</v>
      </c>
      <c r="B6" s="209"/>
      <c r="C6" s="188"/>
      <c r="D6" s="188"/>
      <c r="E6" s="188"/>
    </row>
    <row r="7" spans="1:5" ht="44.25" customHeight="1">
      <c r="A7" s="60" t="s">
        <v>0</v>
      </c>
      <c r="B7" s="60" t="s">
        <v>1</v>
      </c>
      <c r="C7" s="78" t="s">
        <v>2</v>
      </c>
      <c r="D7" s="60" t="s">
        <v>3</v>
      </c>
      <c r="E7" s="84" t="s">
        <v>174</v>
      </c>
    </row>
    <row r="8" spans="1:5" s="8" customFormat="1" ht="19.5" customHeight="1">
      <c r="A8" s="32" t="s">
        <v>13</v>
      </c>
      <c r="B8" s="27"/>
      <c r="C8" s="56"/>
      <c r="D8" s="35" t="s">
        <v>14</v>
      </c>
      <c r="E8" s="61">
        <f>SUM(E9)</f>
        <v>156600</v>
      </c>
    </row>
    <row r="9" spans="1:5" s="8" customFormat="1" ht="19.5" customHeight="1">
      <c r="A9" s="197"/>
      <c r="B9" s="197">
        <v>75011</v>
      </c>
      <c r="C9" s="56"/>
      <c r="D9" s="193" t="s">
        <v>15</v>
      </c>
      <c r="E9" s="198">
        <f>SUM(E10)</f>
        <v>156600</v>
      </c>
    </row>
    <row r="10" spans="1:5" s="8" customFormat="1" ht="48">
      <c r="A10" s="197"/>
      <c r="B10" s="27"/>
      <c r="C10" s="199" t="s">
        <v>112</v>
      </c>
      <c r="D10" s="193" t="s">
        <v>133</v>
      </c>
      <c r="E10" s="198">
        <v>156600</v>
      </c>
    </row>
    <row r="11" spans="1:5" s="8" customFormat="1" ht="30" customHeight="1">
      <c r="A11" s="32">
        <v>751</v>
      </c>
      <c r="B11" s="34"/>
      <c r="C11" s="62"/>
      <c r="D11" s="35" t="s">
        <v>62</v>
      </c>
      <c r="E11" s="63">
        <f>SUM(E12)</f>
        <v>4047</v>
      </c>
    </row>
    <row r="12" spans="1:5" s="8" customFormat="1" ht="30" customHeight="1">
      <c r="A12" s="27"/>
      <c r="B12" s="197">
        <v>75101</v>
      </c>
      <c r="C12" s="56"/>
      <c r="D12" s="193" t="s">
        <v>18</v>
      </c>
      <c r="E12" s="200">
        <f>SUM(E13)</f>
        <v>4047</v>
      </c>
    </row>
    <row r="13" spans="1:5" s="8" customFormat="1" ht="35.25" customHeight="1">
      <c r="A13" s="27"/>
      <c r="B13" s="197"/>
      <c r="C13" s="199" t="s">
        <v>112</v>
      </c>
      <c r="D13" s="193" t="s">
        <v>133</v>
      </c>
      <c r="E13" s="200">
        <v>4047</v>
      </c>
    </row>
    <row r="14" spans="1:5" s="8" customFormat="1" ht="19.5" customHeight="1">
      <c r="A14" s="32" t="s">
        <v>88</v>
      </c>
      <c r="B14" s="34"/>
      <c r="C14" s="62"/>
      <c r="D14" s="35" t="s">
        <v>117</v>
      </c>
      <c r="E14" s="61">
        <f>SUM(E15,E17)</f>
        <v>6844257</v>
      </c>
    </row>
    <row r="15" spans="1:5" s="8" customFormat="1" ht="48">
      <c r="A15" s="197"/>
      <c r="B15" s="4">
        <v>85212</v>
      </c>
      <c r="C15" s="201"/>
      <c r="D15" s="202" t="s">
        <v>164</v>
      </c>
      <c r="E15" s="203">
        <f>SUM(E16)</f>
        <v>6809813</v>
      </c>
    </row>
    <row r="16" spans="1:5" s="8" customFormat="1" ht="48">
      <c r="A16" s="197"/>
      <c r="B16" s="4"/>
      <c r="C16" s="201">
        <v>2010</v>
      </c>
      <c r="D16" s="193" t="s">
        <v>133</v>
      </c>
      <c r="E16" s="203">
        <v>6809813</v>
      </c>
    </row>
    <row r="17" spans="1:5" s="8" customFormat="1" ht="60">
      <c r="A17" s="197"/>
      <c r="B17" s="27">
        <v>85213</v>
      </c>
      <c r="C17" s="56"/>
      <c r="D17" s="202" t="s">
        <v>162</v>
      </c>
      <c r="E17" s="203">
        <f>SUM(E18)</f>
        <v>34444</v>
      </c>
    </row>
    <row r="18" spans="1:5" s="8" customFormat="1" ht="48">
      <c r="A18" s="197"/>
      <c r="B18" s="27"/>
      <c r="C18" s="27">
        <v>2010</v>
      </c>
      <c r="D18" s="193" t="s">
        <v>133</v>
      </c>
      <c r="E18" s="203">
        <v>34444</v>
      </c>
    </row>
    <row r="19" spans="1:5" s="8" customFormat="1" ht="24" customHeight="1">
      <c r="A19" s="204"/>
      <c r="B19" s="205"/>
      <c r="C19" s="205"/>
      <c r="D19" s="60" t="s">
        <v>42</v>
      </c>
      <c r="E19" s="63">
        <f>SUM(E8,E11,E14,)</f>
        <v>7004904</v>
      </c>
    </row>
    <row r="20" spans="1:5" ht="21" customHeight="1">
      <c r="A20" s="189" t="s">
        <v>194</v>
      </c>
      <c r="B20" s="208"/>
      <c r="C20" s="189"/>
      <c r="D20" s="189"/>
      <c r="E20" s="189"/>
    </row>
    <row r="21" spans="1:5" s="8" customFormat="1" ht="36">
      <c r="A21" s="60" t="s">
        <v>0</v>
      </c>
      <c r="B21" s="60" t="s">
        <v>1</v>
      </c>
      <c r="C21" s="60" t="s">
        <v>2</v>
      </c>
      <c r="D21" s="60" t="s">
        <v>3</v>
      </c>
      <c r="E21" s="163" t="s">
        <v>175</v>
      </c>
    </row>
    <row r="22" spans="1:5" s="8" customFormat="1" ht="19.5" customHeight="1">
      <c r="A22" s="32" t="s">
        <v>13</v>
      </c>
      <c r="B22" s="27"/>
      <c r="C22" s="56"/>
      <c r="D22" s="35" t="s">
        <v>14</v>
      </c>
      <c r="E22" s="61">
        <f>SUM(E23)</f>
        <v>156600</v>
      </c>
    </row>
    <row r="23" spans="1:5" s="24" customFormat="1" ht="19.5" customHeight="1">
      <c r="A23" s="197"/>
      <c r="B23" s="197">
        <v>75011</v>
      </c>
      <c r="C23" s="56"/>
      <c r="D23" s="193" t="s">
        <v>15</v>
      </c>
      <c r="E23" s="198">
        <f>SUM(E24:E28)</f>
        <v>156600</v>
      </c>
    </row>
    <row r="24" spans="1:5" s="24" customFormat="1" ht="19.5" customHeight="1">
      <c r="A24" s="197"/>
      <c r="B24" s="27"/>
      <c r="C24" s="199">
        <v>4010</v>
      </c>
      <c r="D24" s="193" t="s">
        <v>54</v>
      </c>
      <c r="E24" s="158">
        <v>104967</v>
      </c>
    </row>
    <row r="25" spans="1:5" s="24" customFormat="1" ht="19.5" customHeight="1">
      <c r="A25" s="197"/>
      <c r="B25" s="27"/>
      <c r="C25" s="199">
        <v>4040</v>
      </c>
      <c r="D25" s="193" t="s">
        <v>55</v>
      </c>
      <c r="E25" s="158">
        <v>20000</v>
      </c>
    </row>
    <row r="26" spans="1:5" s="24" customFormat="1" ht="19.5" customHeight="1">
      <c r="A26" s="197"/>
      <c r="B26" s="27"/>
      <c r="C26" s="199">
        <v>4110</v>
      </c>
      <c r="D26" s="193" t="s">
        <v>176</v>
      </c>
      <c r="E26" s="158">
        <v>18983</v>
      </c>
    </row>
    <row r="27" spans="1:5" s="24" customFormat="1" ht="19.5" customHeight="1">
      <c r="A27" s="197"/>
      <c r="B27" s="27"/>
      <c r="C27" s="199">
        <v>4120</v>
      </c>
      <c r="D27" s="193" t="s">
        <v>57</v>
      </c>
      <c r="E27" s="158">
        <v>3062</v>
      </c>
    </row>
    <row r="28" spans="1:5" s="24" customFormat="1" ht="19.5" customHeight="1">
      <c r="A28" s="197"/>
      <c r="B28" s="27"/>
      <c r="C28" s="199">
        <v>4440</v>
      </c>
      <c r="D28" s="193" t="s">
        <v>58</v>
      </c>
      <c r="E28" s="158">
        <v>9588</v>
      </c>
    </row>
    <row r="29" spans="1:5" s="8" customFormat="1" ht="36">
      <c r="A29" s="32">
        <v>751</v>
      </c>
      <c r="B29" s="34"/>
      <c r="C29" s="62"/>
      <c r="D29" s="35" t="s">
        <v>62</v>
      </c>
      <c r="E29" s="63">
        <f>SUM(E30)</f>
        <v>4047</v>
      </c>
    </row>
    <row r="30" spans="1:5" s="24" customFormat="1" ht="30" customHeight="1">
      <c r="A30" s="27"/>
      <c r="B30" s="197">
        <v>75101</v>
      </c>
      <c r="C30" s="56"/>
      <c r="D30" s="193" t="s">
        <v>18</v>
      </c>
      <c r="E30" s="200">
        <f>SUM(E31:E33)</f>
        <v>4047</v>
      </c>
    </row>
    <row r="31" spans="1:5" s="24" customFormat="1" ht="19.5" customHeight="1">
      <c r="A31" s="27"/>
      <c r="B31" s="197"/>
      <c r="C31" s="197">
        <v>4010</v>
      </c>
      <c r="D31" s="193" t="s">
        <v>54</v>
      </c>
      <c r="E31" s="158">
        <v>3447</v>
      </c>
    </row>
    <row r="32" spans="1:5" s="24" customFormat="1" ht="19.5" customHeight="1">
      <c r="A32" s="27"/>
      <c r="B32" s="197"/>
      <c r="C32" s="197">
        <v>4110</v>
      </c>
      <c r="D32" s="193" t="s">
        <v>176</v>
      </c>
      <c r="E32" s="158">
        <v>516</v>
      </c>
    </row>
    <row r="33" spans="1:5" s="24" customFormat="1" ht="19.5" customHeight="1">
      <c r="A33" s="27"/>
      <c r="B33" s="197"/>
      <c r="C33" s="197">
        <v>4120</v>
      </c>
      <c r="D33" s="193" t="s">
        <v>57</v>
      </c>
      <c r="E33" s="158">
        <v>84</v>
      </c>
    </row>
    <row r="34" spans="1:5" s="39" customFormat="1" ht="21.75" customHeight="1">
      <c r="A34" s="32" t="s">
        <v>88</v>
      </c>
      <c r="B34" s="34"/>
      <c r="C34" s="62"/>
      <c r="D34" s="35" t="s">
        <v>117</v>
      </c>
      <c r="E34" s="61">
        <f>SUM(E35,E42)</f>
        <v>6844257</v>
      </c>
    </row>
    <row r="35" spans="1:5" s="24" customFormat="1" ht="48">
      <c r="A35" s="197"/>
      <c r="B35" s="4">
        <v>85212</v>
      </c>
      <c r="C35" s="201"/>
      <c r="D35" s="202" t="s">
        <v>164</v>
      </c>
      <c r="E35" s="203">
        <f>SUM(E36:E41)</f>
        <v>6809813</v>
      </c>
    </row>
    <row r="36" spans="1:5" s="24" customFormat="1" ht="19.5" customHeight="1">
      <c r="A36" s="197"/>
      <c r="B36" s="4"/>
      <c r="C36" s="201">
        <v>3110</v>
      </c>
      <c r="D36" s="206" t="s">
        <v>69</v>
      </c>
      <c r="E36" s="158">
        <v>6525519</v>
      </c>
    </row>
    <row r="37" spans="1:5" s="24" customFormat="1" ht="19.5" customHeight="1">
      <c r="A37" s="197"/>
      <c r="B37" s="4"/>
      <c r="C37" s="201">
        <v>4010</v>
      </c>
      <c r="D37" s="193" t="s">
        <v>54</v>
      </c>
      <c r="E37" s="158">
        <v>154457</v>
      </c>
    </row>
    <row r="38" spans="1:5" s="24" customFormat="1" ht="19.5" customHeight="1">
      <c r="A38" s="197"/>
      <c r="B38" s="4"/>
      <c r="C38" s="201">
        <v>4040</v>
      </c>
      <c r="D38" s="193" t="s">
        <v>55</v>
      </c>
      <c r="E38" s="158">
        <v>14500</v>
      </c>
    </row>
    <row r="39" spans="1:5" s="24" customFormat="1" ht="19.5" customHeight="1">
      <c r="A39" s="197"/>
      <c r="B39" s="4"/>
      <c r="C39" s="201">
        <v>4110</v>
      </c>
      <c r="D39" s="193" t="s">
        <v>176</v>
      </c>
      <c r="E39" s="158">
        <f>80000+25665</f>
        <v>105665</v>
      </c>
    </row>
    <row r="40" spans="1:5" s="24" customFormat="1" ht="19.5" customHeight="1">
      <c r="A40" s="197"/>
      <c r="B40" s="4"/>
      <c r="C40" s="201">
        <v>4120</v>
      </c>
      <c r="D40" s="193" t="s">
        <v>57</v>
      </c>
      <c r="E40" s="158">
        <v>4140</v>
      </c>
    </row>
    <row r="41" spans="1:5" s="24" customFormat="1" ht="27.75" customHeight="1">
      <c r="A41" s="197"/>
      <c r="B41" s="4"/>
      <c r="C41" s="201">
        <v>4440</v>
      </c>
      <c r="D41" s="193" t="s">
        <v>58</v>
      </c>
      <c r="E41" s="158">
        <v>5532</v>
      </c>
    </row>
    <row r="42" spans="1:5" s="24" customFormat="1" ht="60">
      <c r="A42" s="197"/>
      <c r="B42" s="27">
        <v>85213</v>
      </c>
      <c r="C42" s="56"/>
      <c r="D42" s="202" t="s">
        <v>162</v>
      </c>
      <c r="E42" s="203">
        <f>SUM(E43:E43)</f>
        <v>34444</v>
      </c>
    </row>
    <row r="43" spans="1:5" s="24" customFormat="1" ht="24" customHeight="1">
      <c r="A43" s="197"/>
      <c r="B43" s="27"/>
      <c r="C43" s="27">
        <v>4130</v>
      </c>
      <c r="D43" s="193" t="s">
        <v>72</v>
      </c>
      <c r="E43" s="158">
        <v>34444</v>
      </c>
    </row>
    <row r="44" spans="1:5" s="24" customFormat="1" ht="19.5" customHeight="1">
      <c r="A44" s="16"/>
      <c r="B44" s="17"/>
      <c r="C44" s="18"/>
      <c r="D44" s="59" t="s">
        <v>42</v>
      </c>
      <c r="E44" s="80">
        <f>SUM(E34,E29,E22)</f>
        <v>7004904</v>
      </c>
    </row>
    <row r="45" spans="1:3" ht="12.75">
      <c r="A45" s="207"/>
      <c r="B45" s="207"/>
      <c r="C45" s="57"/>
    </row>
  </sheetData>
  <sheetProtection/>
  <mergeCells count="1">
    <mergeCell ref="A5:E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G26"/>
    </sheetView>
  </sheetViews>
  <sheetFormatPr defaultColWidth="9.00390625" defaultRowHeight="12.75"/>
  <cols>
    <col min="1" max="1" width="6.00390625" style="8" customWidth="1"/>
    <col min="2" max="2" width="7.75390625" style="8" customWidth="1"/>
    <col min="3" max="3" width="7.125" style="8" customWidth="1"/>
    <col min="4" max="4" width="45.625" style="8" customWidth="1"/>
    <col min="5" max="5" width="44.75390625" style="8" customWidth="1"/>
    <col min="6" max="6" width="14.00390625" style="8" customWidth="1"/>
    <col min="7" max="7" width="19.25390625" style="8" customWidth="1"/>
  </cols>
  <sheetData>
    <row r="1" ht="12.75">
      <c r="G1" s="8" t="s">
        <v>183</v>
      </c>
    </row>
    <row r="2" ht="12.75">
      <c r="G2" s="8" t="s">
        <v>137</v>
      </c>
    </row>
    <row r="3" ht="12.75">
      <c r="G3" s="8" t="s">
        <v>84</v>
      </c>
    </row>
    <row r="4" ht="12.75">
      <c r="G4" s="8" t="s">
        <v>138</v>
      </c>
    </row>
    <row r="5" spans="1:7" ht="35.25" customHeight="1">
      <c r="A5" s="331" t="s">
        <v>217</v>
      </c>
      <c r="B5" s="331"/>
      <c r="C5" s="331"/>
      <c r="D5" s="331"/>
      <c r="E5" s="331"/>
      <c r="F5" s="331"/>
      <c r="G5" s="331"/>
    </row>
    <row r="6" spans="1:7" s="240" customFormat="1" ht="21.75" customHeight="1">
      <c r="A6" s="239" t="s">
        <v>252</v>
      </c>
      <c r="B6" s="239"/>
      <c r="C6" s="239"/>
      <c r="D6" s="239"/>
      <c r="E6" s="239"/>
      <c r="F6" s="239"/>
      <c r="G6" s="239"/>
    </row>
    <row r="7" spans="1:7" s="240" customFormat="1" ht="21.75" customHeight="1">
      <c r="A7" s="210" t="s">
        <v>184</v>
      </c>
      <c r="B7" s="210"/>
      <c r="C7" s="210"/>
      <c r="D7" s="210"/>
      <c r="E7" s="210"/>
      <c r="F7" s="210"/>
      <c r="G7" s="210"/>
    </row>
    <row r="8" spans="1:7" s="95" customFormat="1" ht="20.25" customHeight="1">
      <c r="A8" s="5" t="s">
        <v>0</v>
      </c>
      <c r="B8" s="5" t="s">
        <v>1</v>
      </c>
      <c r="C8" s="5" t="s">
        <v>2</v>
      </c>
      <c r="D8" s="5" t="s">
        <v>144</v>
      </c>
      <c r="E8" s="5" t="s">
        <v>145</v>
      </c>
      <c r="F8" s="5" t="s">
        <v>165</v>
      </c>
      <c r="G8" s="9" t="s">
        <v>146</v>
      </c>
    </row>
    <row r="9" spans="1:7" s="228" customFormat="1" ht="33.75">
      <c r="A9" s="121">
        <v>801</v>
      </c>
      <c r="B9" s="121">
        <v>80104</v>
      </c>
      <c r="C9" s="121">
        <v>2310</v>
      </c>
      <c r="D9" s="213" t="s">
        <v>231</v>
      </c>
      <c r="E9" s="225" t="s">
        <v>232</v>
      </c>
      <c r="F9" s="226" t="s">
        <v>167</v>
      </c>
      <c r="G9" s="227">
        <v>16520</v>
      </c>
    </row>
    <row r="10" spans="1:7" s="230" customFormat="1" ht="22.5">
      <c r="A10" s="121">
        <v>854</v>
      </c>
      <c r="B10" s="121">
        <v>85495</v>
      </c>
      <c r="C10" s="121">
        <v>2320</v>
      </c>
      <c r="D10" s="213" t="s">
        <v>186</v>
      </c>
      <c r="E10" s="225" t="s">
        <v>171</v>
      </c>
      <c r="F10" s="226" t="s">
        <v>167</v>
      </c>
      <c r="G10" s="229">
        <v>233290</v>
      </c>
    </row>
    <row r="11" spans="1:7" s="230" customFormat="1" ht="16.5" customHeight="1">
      <c r="A11" s="121">
        <v>854</v>
      </c>
      <c r="B11" s="121">
        <v>85495</v>
      </c>
      <c r="C11" s="121">
        <v>2320</v>
      </c>
      <c r="D11" s="213" t="s">
        <v>186</v>
      </c>
      <c r="E11" s="231" t="s">
        <v>151</v>
      </c>
      <c r="F11" s="213" t="s">
        <v>167</v>
      </c>
      <c r="G11" s="124">
        <v>37095</v>
      </c>
    </row>
    <row r="12" spans="1:7" s="230" customFormat="1" ht="18.75" customHeight="1">
      <c r="A12" s="212" t="s">
        <v>37</v>
      </c>
      <c r="B12" s="121">
        <v>92109</v>
      </c>
      <c r="C12" s="125">
        <v>2480</v>
      </c>
      <c r="D12" s="213" t="s">
        <v>147</v>
      </c>
      <c r="E12" s="231" t="s">
        <v>148</v>
      </c>
      <c r="F12" s="213" t="s">
        <v>166</v>
      </c>
      <c r="G12" s="124">
        <v>610000</v>
      </c>
    </row>
    <row r="13" spans="1:7" s="230" customFormat="1" ht="22.5">
      <c r="A13" s="212">
        <v>921</v>
      </c>
      <c r="B13" s="212" t="s">
        <v>38</v>
      </c>
      <c r="C13" s="125">
        <v>2480</v>
      </c>
      <c r="D13" s="231" t="s">
        <v>149</v>
      </c>
      <c r="E13" s="231" t="s">
        <v>170</v>
      </c>
      <c r="F13" s="213" t="s">
        <v>166</v>
      </c>
      <c r="G13" s="124">
        <v>60000</v>
      </c>
    </row>
    <row r="14" spans="1:7" s="230" customFormat="1" ht="24" customHeight="1">
      <c r="A14" s="212">
        <v>922</v>
      </c>
      <c r="B14" s="212" t="s">
        <v>38</v>
      </c>
      <c r="C14" s="125">
        <v>2480</v>
      </c>
      <c r="D14" s="231" t="s">
        <v>149</v>
      </c>
      <c r="E14" s="231" t="s">
        <v>148</v>
      </c>
      <c r="F14" s="213" t="s">
        <v>166</v>
      </c>
      <c r="G14" s="124">
        <v>1020000</v>
      </c>
    </row>
    <row r="15" spans="1:7" s="114" customFormat="1" ht="16.5" customHeight="1">
      <c r="A15" s="108">
        <v>921</v>
      </c>
      <c r="B15" s="108" t="s">
        <v>76</v>
      </c>
      <c r="C15" s="4">
        <v>2480</v>
      </c>
      <c r="D15" s="133" t="s">
        <v>150</v>
      </c>
      <c r="E15" s="134" t="s">
        <v>148</v>
      </c>
      <c r="F15" s="131" t="s">
        <v>166</v>
      </c>
      <c r="G15" s="99">
        <v>513000</v>
      </c>
    </row>
    <row r="16" spans="1:7" s="114" customFormat="1" ht="19.5" customHeight="1">
      <c r="A16" s="149"/>
      <c r="B16" s="150"/>
      <c r="C16" s="151"/>
      <c r="D16" s="132"/>
      <c r="E16" s="152"/>
      <c r="F16" s="153" t="s">
        <v>42</v>
      </c>
      <c r="G16" s="154">
        <f>SUM(G9:G15)</f>
        <v>2489905</v>
      </c>
    </row>
    <row r="17" spans="1:7" s="241" customFormat="1" ht="17.25" customHeight="1">
      <c r="A17" s="327" t="s">
        <v>185</v>
      </c>
      <c r="B17" s="328"/>
      <c r="C17" s="328"/>
      <c r="D17" s="328"/>
      <c r="E17" s="328"/>
      <c r="F17" s="328"/>
      <c r="G17" s="329"/>
    </row>
    <row r="18" spans="1:8" s="230" customFormat="1" ht="27" customHeight="1">
      <c r="A18" s="212" t="s">
        <v>4</v>
      </c>
      <c r="B18" s="212" t="s">
        <v>168</v>
      </c>
      <c r="C18" s="121">
        <v>2830</v>
      </c>
      <c r="D18" s="231" t="s">
        <v>169</v>
      </c>
      <c r="E18" s="231" t="s">
        <v>188</v>
      </c>
      <c r="F18" s="213" t="s">
        <v>167</v>
      </c>
      <c r="G18" s="124">
        <v>93702</v>
      </c>
      <c r="H18" s="232"/>
    </row>
    <row r="19" spans="1:7" s="230" customFormat="1" ht="22.5">
      <c r="A19" s="212">
        <v>801</v>
      </c>
      <c r="B19" s="121">
        <v>80101</v>
      </c>
      <c r="C19" s="125">
        <v>2590</v>
      </c>
      <c r="D19" s="231" t="s">
        <v>206</v>
      </c>
      <c r="E19" s="231" t="s">
        <v>207</v>
      </c>
      <c r="F19" s="213" t="s">
        <v>166</v>
      </c>
      <c r="G19" s="124">
        <v>863248</v>
      </c>
    </row>
    <row r="20" spans="1:7" s="230" customFormat="1" ht="22.5">
      <c r="A20" s="212">
        <v>801</v>
      </c>
      <c r="B20" s="233">
        <v>80103</v>
      </c>
      <c r="C20" s="121">
        <v>2590</v>
      </c>
      <c r="D20" s="234" t="s">
        <v>210</v>
      </c>
      <c r="E20" s="231" t="s">
        <v>209</v>
      </c>
      <c r="F20" s="213" t="s">
        <v>166</v>
      </c>
      <c r="G20" s="124">
        <v>81664</v>
      </c>
    </row>
    <row r="21" spans="1:7" s="230" customFormat="1" ht="22.5">
      <c r="A21" s="212">
        <v>801</v>
      </c>
      <c r="B21" s="233">
        <v>80110</v>
      </c>
      <c r="C21" s="121">
        <v>2590</v>
      </c>
      <c r="D21" s="234" t="s">
        <v>206</v>
      </c>
      <c r="E21" s="231" t="s">
        <v>208</v>
      </c>
      <c r="F21" s="235" t="s">
        <v>166</v>
      </c>
      <c r="G21" s="124">
        <v>406316</v>
      </c>
    </row>
    <row r="22" spans="1:7" s="115" customFormat="1" ht="21" customHeight="1">
      <c r="A22" s="236">
        <v>801</v>
      </c>
      <c r="B22" s="236">
        <v>80104</v>
      </c>
      <c r="C22" s="236">
        <v>2540</v>
      </c>
      <c r="D22" s="237" t="s">
        <v>228</v>
      </c>
      <c r="E22" s="237" t="s">
        <v>189</v>
      </c>
      <c r="F22" s="238" t="s">
        <v>166</v>
      </c>
      <c r="G22" s="139">
        <v>51480</v>
      </c>
    </row>
    <row r="23" spans="1:7" s="115" customFormat="1" ht="21" customHeight="1">
      <c r="A23" s="236">
        <v>801</v>
      </c>
      <c r="B23" s="236">
        <v>80104</v>
      </c>
      <c r="C23" s="236">
        <v>2540</v>
      </c>
      <c r="D23" s="237" t="s">
        <v>229</v>
      </c>
      <c r="E23" s="237" t="s">
        <v>189</v>
      </c>
      <c r="F23" s="238" t="s">
        <v>166</v>
      </c>
      <c r="G23" s="139">
        <v>41184</v>
      </c>
    </row>
    <row r="24" spans="1:7" s="115" customFormat="1" ht="21" customHeight="1">
      <c r="A24" s="236">
        <v>801</v>
      </c>
      <c r="B24" s="236">
        <v>80104</v>
      </c>
      <c r="C24" s="236">
        <v>2540</v>
      </c>
      <c r="D24" s="237" t="s">
        <v>230</v>
      </c>
      <c r="E24" s="237" t="s">
        <v>189</v>
      </c>
      <c r="F24" s="238" t="s">
        <v>166</v>
      </c>
      <c r="G24" s="139">
        <v>68640</v>
      </c>
    </row>
    <row r="25" spans="1:7" ht="19.5" customHeight="1">
      <c r="A25" s="159"/>
      <c r="B25" s="159"/>
      <c r="C25" s="159"/>
      <c r="D25" s="159"/>
      <c r="E25" s="159"/>
      <c r="F25" s="173" t="s">
        <v>42</v>
      </c>
      <c r="G25" s="160">
        <f>SUM(G18:G24)</f>
        <v>1606234</v>
      </c>
    </row>
    <row r="26" spans="1:7" ht="21.75" customHeight="1">
      <c r="A26" s="114"/>
      <c r="B26" s="114"/>
      <c r="C26" s="114"/>
      <c r="D26" s="114"/>
      <c r="E26" s="330" t="s">
        <v>187</v>
      </c>
      <c r="F26" s="330"/>
      <c r="G26" s="172">
        <f>SUM(G16,G25)</f>
        <v>4096139</v>
      </c>
    </row>
  </sheetData>
  <sheetProtection/>
  <mergeCells count="3">
    <mergeCell ref="A17:G17"/>
    <mergeCell ref="E26:F26"/>
    <mergeCell ref="A5:G5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19"/>
  <sheetViews>
    <sheetView zoomScalePageLayoutView="0" workbookViewId="0" topLeftCell="A1">
      <selection activeCell="A1" sqref="A1:E17"/>
    </sheetView>
  </sheetViews>
  <sheetFormatPr defaultColWidth="9.00390625" defaultRowHeight="12.75"/>
  <cols>
    <col min="1" max="1" width="6.25390625" style="8" customWidth="1"/>
    <col min="2" max="2" width="7.25390625" style="8" bestFit="1" customWidth="1"/>
    <col min="3" max="3" width="5.75390625" style="8" customWidth="1"/>
    <col min="4" max="4" width="37.25390625" style="8" customWidth="1"/>
    <col min="5" max="5" width="22.00390625" style="0" customWidth="1"/>
  </cols>
  <sheetData>
    <row r="1" ht="12.75">
      <c r="E1" s="58" t="s">
        <v>195</v>
      </c>
    </row>
    <row r="2" spans="4:5" ht="12.75">
      <c r="D2" s="8" t="s">
        <v>132</v>
      </c>
      <c r="E2" s="58" t="s">
        <v>137</v>
      </c>
    </row>
    <row r="3" spans="4:5" ht="12.75">
      <c r="D3" s="8" t="s">
        <v>130</v>
      </c>
      <c r="E3" s="58" t="s">
        <v>84</v>
      </c>
    </row>
    <row r="4" ht="12.75">
      <c r="E4" s="58" t="s">
        <v>138</v>
      </c>
    </row>
    <row r="5" spans="1:5" ht="44.25" customHeight="1">
      <c r="A5" s="331" t="s">
        <v>211</v>
      </c>
      <c r="B5" s="331"/>
      <c r="C5" s="331"/>
      <c r="D5" s="331"/>
      <c r="E5" s="331"/>
    </row>
    <row r="6" spans="1:5" ht="30" customHeight="1">
      <c r="A6" s="332" t="s">
        <v>191</v>
      </c>
      <c r="B6" s="332"/>
      <c r="C6" s="332"/>
      <c r="D6" s="332"/>
      <c r="E6" s="332"/>
    </row>
    <row r="7" spans="1:5" s="8" customFormat="1" ht="24.75" customHeight="1">
      <c r="A7" s="13" t="s">
        <v>0</v>
      </c>
      <c r="B7" s="13" t="s">
        <v>1</v>
      </c>
      <c r="C7" s="13" t="s">
        <v>2</v>
      </c>
      <c r="D7" s="19" t="s">
        <v>3</v>
      </c>
      <c r="E7" s="83" t="s">
        <v>177</v>
      </c>
    </row>
    <row r="8" spans="1:5" s="7" customFormat="1" ht="24">
      <c r="A8" s="31" t="s">
        <v>37</v>
      </c>
      <c r="B8" s="5"/>
      <c r="C8" s="5"/>
      <c r="D8" s="22" t="s">
        <v>43</v>
      </c>
      <c r="E8" s="20">
        <f>E9</f>
        <v>60000</v>
      </c>
    </row>
    <row r="9" spans="1:5" s="24" customFormat="1" ht="21" customHeight="1">
      <c r="A9" s="66"/>
      <c r="B9" s="66" t="s">
        <v>38</v>
      </c>
      <c r="C9" s="51"/>
      <c r="D9" s="15" t="s">
        <v>39</v>
      </c>
      <c r="E9" s="73">
        <f>E10</f>
        <v>60000</v>
      </c>
    </row>
    <row r="10" spans="1:5" s="24" customFormat="1" ht="45">
      <c r="A10" s="66"/>
      <c r="B10" s="66"/>
      <c r="C10" s="51">
        <v>2320</v>
      </c>
      <c r="D10" s="37" t="s">
        <v>173</v>
      </c>
      <c r="E10" s="73">
        <v>60000</v>
      </c>
    </row>
    <row r="11" spans="1:212" ht="21" customHeight="1">
      <c r="A11" s="11"/>
      <c r="B11" s="11"/>
      <c r="C11" s="11"/>
      <c r="D11" s="19" t="s">
        <v>42</v>
      </c>
      <c r="E11" s="40">
        <f>SUM(E8)</f>
        <v>60000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</row>
    <row r="12" spans="1:5" s="138" customFormat="1" ht="29.25" customHeight="1">
      <c r="A12" s="333" t="s">
        <v>192</v>
      </c>
      <c r="B12" s="333"/>
      <c r="C12" s="333"/>
      <c r="D12" s="333"/>
      <c r="E12" s="333"/>
    </row>
    <row r="13" spans="1:5" s="8" customFormat="1" ht="24.75" customHeight="1">
      <c r="A13" s="13" t="s">
        <v>0</v>
      </c>
      <c r="B13" s="13" t="s">
        <v>1</v>
      </c>
      <c r="C13" s="13" t="s">
        <v>2</v>
      </c>
      <c r="D13" s="19" t="s">
        <v>3</v>
      </c>
      <c r="E13" s="83" t="s">
        <v>177</v>
      </c>
    </row>
    <row r="14" spans="1:5" s="7" customFormat="1" ht="24">
      <c r="A14" s="31" t="s">
        <v>37</v>
      </c>
      <c r="B14" s="5"/>
      <c r="C14" s="5"/>
      <c r="D14" s="22" t="s">
        <v>43</v>
      </c>
      <c r="E14" s="20">
        <f>E15</f>
        <v>60000</v>
      </c>
    </row>
    <row r="15" spans="1:5" s="24" customFormat="1" ht="21" customHeight="1">
      <c r="A15" s="66"/>
      <c r="B15" s="66" t="s">
        <v>38</v>
      </c>
      <c r="C15" s="51"/>
      <c r="D15" s="15" t="s">
        <v>39</v>
      </c>
      <c r="E15" s="73">
        <f>SUM(E16)</f>
        <v>60000</v>
      </c>
    </row>
    <row r="16" spans="1:212" s="24" customFormat="1" ht="32.25" customHeight="1">
      <c r="A16" s="79"/>
      <c r="B16" s="51"/>
      <c r="C16" s="74">
        <v>2480</v>
      </c>
      <c r="D16" s="37" t="s">
        <v>121</v>
      </c>
      <c r="E16" s="73">
        <v>60000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</row>
    <row r="17" spans="1:212" ht="21" customHeight="1">
      <c r="A17" s="11"/>
      <c r="B17" s="11"/>
      <c r="C17" s="11"/>
      <c r="D17" s="19" t="s">
        <v>42</v>
      </c>
      <c r="E17" s="40">
        <f>SUM(E14)</f>
        <v>60000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</row>
    <row r="18" ht="12.75">
      <c r="E18" s="24"/>
    </row>
    <row r="19" ht="12.75">
      <c r="E19" s="24"/>
    </row>
  </sheetData>
  <sheetProtection/>
  <mergeCells count="3">
    <mergeCell ref="A5:E5"/>
    <mergeCell ref="A6:E6"/>
    <mergeCell ref="A12:E12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55" sqref="A55:IV55"/>
    </sheetView>
  </sheetViews>
  <sheetFormatPr defaultColWidth="9.00390625" defaultRowHeight="12.75"/>
  <cols>
    <col min="1" max="1" width="6.25390625" style="8" customWidth="1"/>
    <col min="2" max="2" width="8.625" style="8" customWidth="1"/>
    <col min="3" max="3" width="5.75390625" style="8" customWidth="1"/>
    <col min="4" max="4" width="53.125" style="8" customWidth="1"/>
    <col min="5" max="5" width="17.125" style="0" bestFit="1" customWidth="1"/>
  </cols>
  <sheetData>
    <row r="1" ht="12.75">
      <c r="E1" s="58" t="s">
        <v>140</v>
      </c>
    </row>
    <row r="2" ht="12.75">
      <c r="E2" s="58" t="s">
        <v>137</v>
      </c>
    </row>
    <row r="3" ht="12.75">
      <c r="E3" s="58" t="s">
        <v>84</v>
      </c>
    </row>
    <row r="4" ht="12.75">
      <c r="E4" s="58" t="s">
        <v>138</v>
      </c>
    </row>
    <row r="5" spans="1:4" ht="17.25" customHeight="1">
      <c r="A5" s="334" t="s">
        <v>179</v>
      </c>
      <c r="B5" s="334"/>
      <c r="C5" s="334"/>
      <c r="D5" s="334"/>
    </row>
    <row r="6" spans="1:5" s="8" customFormat="1" ht="24" customHeight="1">
      <c r="A6" s="6" t="s">
        <v>0</v>
      </c>
      <c r="B6" s="5" t="s">
        <v>1</v>
      </c>
      <c r="C6" s="23" t="s">
        <v>2</v>
      </c>
      <c r="D6" s="5" t="s">
        <v>3</v>
      </c>
      <c r="E6" s="83" t="s">
        <v>77</v>
      </c>
    </row>
    <row r="7" spans="1:5" s="8" customFormat="1" ht="24" customHeight="1">
      <c r="A7" s="81" t="s">
        <v>4</v>
      </c>
      <c r="B7" s="5"/>
      <c r="C7" s="23"/>
      <c r="D7" s="5"/>
      <c r="E7" s="187">
        <f>SUM(E8)</f>
        <v>756800</v>
      </c>
    </row>
    <row r="8" spans="1:5" s="115" customFormat="1" ht="24" customHeight="1">
      <c r="A8" s="211"/>
      <c r="B8" s="212" t="s">
        <v>241</v>
      </c>
      <c r="C8" s="125"/>
      <c r="D8" s="214" t="s">
        <v>242</v>
      </c>
      <c r="E8" s="215">
        <f>SUM(E9)</f>
        <v>756800</v>
      </c>
    </row>
    <row r="9" spans="1:5" s="115" customFormat="1" ht="24" customHeight="1">
      <c r="A9" s="211"/>
      <c r="B9" s="121"/>
      <c r="C9" s="125">
        <v>6050</v>
      </c>
      <c r="D9" s="15" t="s">
        <v>45</v>
      </c>
      <c r="E9" s="215">
        <f>SUM(E10:E12)</f>
        <v>756800</v>
      </c>
    </row>
    <row r="10" spans="1:5" s="129" customFormat="1" ht="24" customHeight="1">
      <c r="A10" s="216"/>
      <c r="B10" s="127"/>
      <c r="C10" s="128"/>
      <c r="D10" s="218" t="s">
        <v>244</v>
      </c>
      <c r="E10" s="217">
        <v>581130</v>
      </c>
    </row>
    <row r="11" spans="1:5" s="129" customFormat="1" ht="24" customHeight="1">
      <c r="A11" s="216"/>
      <c r="B11" s="127"/>
      <c r="C11" s="128"/>
      <c r="D11" s="218" t="s">
        <v>245</v>
      </c>
      <c r="E11" s="217">
        <v>98410</v>
      </c>
    </row>
    <row r="12" spans="1:5" s="129" customFormat="1" ht="24" customHeight="1">
      <c r="A12" s="216"/>
      <c r="B12" s="127"/>
      <c r="C12" s="128"/>
      <c r="D12" s="218" t="s">
        <v>246</v>
      </c>
      <c r="E12" s="217">
        <v>77260</v>
      </c>
    </row>
    <row r="13" spans="1:5" s="7" customFormat="1" ht="21" customHeight="1">
      <c r="A13" s="29" t="s">
        <v>46</v>
      </c>
      <c r="B13" s="5"/>
      <c r="C13" s="23"/>
      <c r="D13" s="22" t="s">
        <v>47</v>
      </c>
      <c r="E13" s="38">
        <f>SUM(E14)</f>
        <v>108207</v>
      </c>
    </row>
    <row r="14" spans="1:5" s="115" customFormat="1" ht="21" customHeight="1">
      <c r="A14" s="116"/>
      <c r="B14" s="117" t="s">
        <v>48</v>
      </c>
      <c r="C14" s="125"/>
      <c r="D14" s="123" t="s">
        <v>49</v>
      </c>
      <c r="E14" s="167">
        <f>SUM(E15)</f>
        <v>108207</v>
      </c>
    </row>
    <row r="15" spans="1:5" s="24" customFormat="1" ht="21" customHeight="1">
      <c r="A15" s="70"/>
      <c r="B15" s="51"/>
      <c r="C15" s="71">
        <v>6050</v>
      </c>
      <c r="D15" s="15" t="s">
        <v>45</v>
      </c>
      <c r="E15" s="55">
        <f>SUM(E16:E20)</f>
        <v>108207</v>
      </c>
    </row>
    <row r="16" spans="1:5" s="26" customFormat="1" ht="21" customHeight="1">
      <c r="A16" s="44"/>
      <c r="B16" s="45"/>
      <c r="C16" s="46"/>
      <c r="D16" s="49" t="s">
        <v>243</v>
      </c>
      <c r="E16" s="77">
        <v>60000</v>
      </c>
    </row>
    <row r="17" spans="1:5" s="26" customFormat="1" ht="22.5">
      <c r="A17" s="44"/>
      <c r="B17" s="45"/>
      <c r="C17" s="46"/>
      <c r="D17" s="49" t="s">
        <v>240</v>
      </c>
      <c r="E17" s="77">
        <f>5780+4252</f>
        <v>10032</v>
      </c>
    </row>
    <row r="18" spans="1:5" s="26" customFormat="1" ht="21" customHeight="1">
      <c r="A18" s="44"/>
      <c r="B18" s="45"/>
      <c r="C18" s="46"/>
      <c r="D18" s="49" t="s">
        <v>233</v>
      </c>
      <c r="E18" s="77">
        <v>22175</v>
      </c>
    </row>
    <row r="19" spans="1:5" s="26" customFormat="1" ht="21" customHeight="1">
      <c r="A19" s="44"/>
      <c r="B19" s="45"/>
      <c r="C19" s="46"/>
      <c r="D19" s="49" t="s">
        <v>234</v>
      </c>
      <c r="E19" s="77">
        <v>9000</v>
      </c>
    </row>
    <row r="20" spans="1:5" s="26" customFormat="1" ht="21" customHeight="1">
      <c r="A20" s="44"/>
      <c r="B20" s="45"/>
      <c r="C20" s="46"/>
      <c r="D20" s="49" t="s">
        <v>235</v>
      </c>
      <c r="E20" s="77">
        <v>7000</v>
      </c>
    </row>
    <row r="21" spans="1:5" s="12" customFormat="1" ht="21" customHeight="1">
      <c r="A21" s="29" t="s">
        <v>7</v>
      </c>
      <c r="B21" s="5"/>
      <c r="C21" s="23"/>
      <c r="D21" s="22" t="s">
        <v>8</v>
      </c>
      <c r="E21" s="20">
        <f>SUM(,E22)</f>
        <v>200000</v>
      </c>
    </row>
    <row r="22" spans="1:5" s="24" customFormat="1" ht="21" customHeight="1">
      <c r="A22" s="65"/>
      <c r="B22" s="66">
        <v>70095</v>
      </c>
      <c r="C22" s="71"/>
      <c r="D22" s="15" t="s">
        <v>6</v>
      </c>
      <c r="E22" s="73">
        <f>SUM(E23)</f>
        <v>200000</v>
      </c>
    </row>
    <row r="23" spans="1:5" s="24" customFormat="1" ht="21" customHeight="1">
      <c r="A23" s="65"/>
      <c r="B23" s="66"/>
      <c r="C23" s="67">
        <v>6050</v>
      </c>
      <c r="D23" s="15" t="s">
        <v>45</v>
      </c>
      <c r="E23" s="73">
        <f>SUM(E24:E24)</f>
        <v>200000</v>
      </c>
    </row>
    <row r="24" spans="1:5" s="24" customFormat="1" ht="21" customHeight="1">
      <c r="A24" s="47"/>
      <c r="B24" s="45"/>
      <c r="C24" s="48"/>
      <c r="D24" s="49" t="s">
        <v>227</v>
      </c>
      <c r="E24" s="77">
        <v>200000</v>
      </c>
    </row>
    <row r="25" spans="1:5" s="7" customFormat="1" ht="21" customHeight="1">
      <c r="A25" s="32" t="s">
        <v>11</v>
      </c>
      <c r="B25" s="33"/>
      <c r="C25" s="34"/>
      <c r="D25" s="35" t="s">
        <v>51</v>
      </c>
      <c r="E25" s="36">
        <f>SUM(E26)</f>
        <v>20000</v>
      </c>
    </row>
    <row r="26" spans="1:5" s="115" customFormat="1" ht="21" customHeight="1">
      <c r="A26" s="116"/>
      <c r="B26" s="136">
        <v>71035</v>
      </c>
      <c r="C26" s="135"/>
      <c r="D26" s="137" t="s">
        <v>12</v>
      </c>
      <c r="E26" s="139">
        <f>SUM(E27)</f>
        <v>20000</v>
      </c>
    </row>
    <row r="27" spans="1:5" s="115" customFormat="1" ht="21" customHeight="1">
      <c r="A27" s="116"/>
      <c r="B27" s="121"/>
      <c r="C27" s="118">
        <v>6050</v>
      </c>
      <c r="D27" s="123" t="s">
        <v>45</v>
      </c>
      <c r="E27" s="139">
        <f>SUM(E28:E28)</f>
        <v>20000</v>
      </c>
    </row>
    <row r="28" spans="1:5" s="129" customFormat="1" ht="21" customHeight="1">
      <c r="A28" s="126"/>
      <c r="B28" s="127"/>
      <c r="C28" s="166"/>
      <c r="D28" s="119" t="s">
        <v>251</v>
      </c>
      <c r="E28" s="130">
        <v>20000</v>
      </c>
    </row>
    <row r="29" spans="1:5" s="141" customFormat="1" ht="21" customHeight="1">
      <c r="A29" s="145">
        <v>750</v>
      </c>
      <c r="B29" s="146"/>
      <c r="C29" s="147"/>
      <c r="D29" s="148" t="s">
        <v>53</v>
      </c>
      <c r="E29" s="140">
        <f>SUM(E30,E33,)</f>
        <v>69100</v>
      </c>
    </row>
    <row r="30" spans="1:5" s="115" customFormat="1" ht="21" customHeight="1">
      <c r="A30" s="116"/>
      <c r="B30" s="121">
        <v>75011</v>
      </c>
      <c r="C30" s="122"/>
      <c r="D30" s="37" t="s">
        <v>15</v>
      </c>
      <c r="E30" s="139">
        <f>SUM(E31)</f>
        <v>6000</v>
      </c>
    </row>
    <row r="31" spans="1:5" s="115" customFormat="1" ht="21" customHeight="1">
      <c r="A31" s="116"/>
      <c r="B31" s="121"/>
      <c r="C31" s="122">
        <v>6060</v>
      </c>
      <c r="D31" s="15" t="s">
        <v>61</v>
      </c>
      <c r="E31" s="139">
        <f>SUM(E32)</f>
        <v>6000</v>
      </c>
    </row>
    <row r="32" spans="1:5" s="129" customFormat="1" ht="21" customHeight="1">
      <c r="A32" s="126"/>
      <c r="B32" s="127"/>
      <c r="C32" s="143"/>
      <c r="D32" s="119" t="s">
        <v>236</v>
      </c>
      <c r="E32" s="130">
        <v>6000</v>
      </c>
    </row>
    <row r="33" spans="1:5" s="115" customFormat="1" ht="21" customHeight="1">
      <c r="A33" s="116"/>
      <c r="B33" s="121">
        <v>75023</v>
      </c>
      <c r="C33" s="122"/>
      <c r="D33" s="123" t="s">
        <v>17</v>
      </c>
      <c r="E33" s="139">
        <f>SUM(E34,)</f>
        <v>63100</v>
      </c>
    </row>
    <row r="34" spans="1:5" s="115" customFormat="1" ht="21" customHeight="1">
      <c r="A34" s="116"/>
      <c r="B34" s="121"/>
      <c r="C34" s="122">
        <v>6050</v>
      </c>
      <c r="D34" s="15" t="s">
        <v>45</v>
      </c>
      <c r="E34" s="139">
        <f>SUM(E35)</f>
        <v>63100</v>
      </c>
    </row>
    <row r="35" spans="1:5" s="129" customFormat="1" ht="21" customHeight="1">
      <c r="A35" s="126"/>
      <c r="B35" s="127"/>
      <c r="C35" s="143"/>
      <c r="D35" s="119" t="s">
        <v>237</v>
      </c>
      <c r="E35" s="130">
        <v>63100</v>
      </c>
    </row>
    <row r="36" spans="1:5" s="141" customFormat="1" ht="24.75" customHeight="1">
      <c r="A36" s="145">
        <v>754</v>
      </c>
      <c r="B36" s="146"/>
      <c r="C36" s="147"/>
      <c r="D36" s="35" t="s">
        <v>20</v>
      </c>
      <c r="E36" s="140">
        <f>SUM(E37)</f>
        <v>5000</v>
      </c>
    </row>
    <row r="37" spans="1:5" s="115" customFormat="1" ht="21" customHeight="1">
      <c r="A37" s="116"/>
      <c r="B37" s="121">
        <v>75416</v>
      </c>
      <c r="C37" s="122"/>
      <c r="D37" s="37" t="s">
        <v>22</v>
      </c>
      <c r="E37" s="139">
        <f>SUM(E39)</f>
        <v>5000</v>
      </c>
    </row>
    <row r="38" spans="1:5" s="115" customFormat="1" ht="21" customHeight="1">
      <c r="A38" s="116"/>
      <c r="B38" s="121"/>
      <c r="C38" s="122">
        <v>6060</v>
      </c>
      <c r="D38" s="15" t="s">
        <v>61</v>
      </c>
      <c r="E38" s="139">
        <f>SUM(E39)</f>
        <v>5000</v>
      </c>
    </row>
    <row r="39" spans="1:5" s="129" customFormat="1" ht="21" customHeight="1">
      <c r="A39" s="126"/>
      <c r="B39" s="127"/>
      <c r="C39" s="143"/>
      <c r="D39" s="119" t="s">
        <v>238</v>
      </c>
      <c r="E39" s="130">
        <v>5000</v>
      </c>
    </row>
    <row r="40" spans="1:5" s="39" customFormat="1" ht="21" customHeight="1">
      <c r="A40" s="29">
        <v>758</v>
      </c>
      <c r="B40" s="5"/>
      <c r="C40" s="14"/>
      <c r="D40" s="22" t="s">
        <v>29</v>
      </c>
      <c r="E40" s="40">
        <f>SUM(E41)</f>
        <v>618000</v>
      </c>
    </row>
    <row r="41" spans="1:5" s="24" customFormat="1" ht="21" customHeight="1">
      <c r="A41" s="65"/>
      <c r="B41" s="51">
        <v>75818</v>
      </c>
      <c r="C41" s="68"/>
      <c r="D41" s="15" t="s">
        <v>64</v>
      </c>
      <c r="E41" s="76">
        <f>SUM(E42)</f>
        <v>618000</v>
      </c>
    </row>
    <row r="42" spans="1:5" s="24" customFormat="1" ht="21" customHeight="1">
      <c r="A42" s="65"/>
      <c r="B42" s="51"/>
      <c r="C42" s="68">
        <v>6800</v>
      </c>
      <c r="D42" s="15" t="s">
        <v>156</v>
      </c>
      <c r="E42" s="76">
        <f>SUM(E43:E43)</f>
        <v>618000</v>
      </c>
    </row>
    <row r="43" spans="1:5" s="26" customFormat="1" ht="56.25">
      <c r="A43" s="47"/>
      <c r="B43" s="45"/>
      <c r="C43" s="48"/>
      <c r="D43" s="49" t="s">
        <v>250</v>
      </c>
      <c r="E43" s="77">
        <f>260000+358000</f>
        <v>618000</v>
      </c>
    </row>
    <row r="44" spans="1:5" s="39" customFormat="1" ht="21" customHeight="1">
      <c r="A44" s="29">
        <v>801</v>
      </c>
      <c r="B44" s="5"/>
      <c r="C44" s="14"/>
      <c r="D44" s="22" t="s">
        <v>67</v>
      </c>
      <c r="E44" s="20">
        <f>SUM(,E45,)</f>
        <v>1600000</v>
      </c>
    </row>
    <row r="45" spans="1:5" s="24" customFormat="1" ht="21" customHeight="1">
      <c r="A45" s="65"/>
      <c r="B45" s="51">
        <v>80110</v>
      </c>
      <c r="C45" s="68"/>
      <c r="D45" s="15" t="s">
        <v>31</v>
      </c>
      <c r="E45" s="73">
        <f>SUM(E46)</f>
        <v>1600000</v>
      </c>
    </row>
    <row r="46" spans="1:5" s="24" customFormat="1" ht="21" customHeight="1">
      <c r="A46" s="65"/>
      <c r="B46" s="51"/>
      <c r="C46" s="68">
        <v>6050</v>
      </c>
      <c r="D46" s="15" t="s">
        <v>45</v>
      </c>
      <c r="E46" s="73">
        <f>SUM(E47:E47)</f>
        <v>1600000</v>
      </c>
    </row>
    <row r="47" spans="1:5" s="26" customFormat="1" ht="21" customHeight="1">
      <c r="A47" s="47"/>
      <c r="B47" s="45"/>
      <c r="C47" s="48"/>
      <c r="D47" s="49" t="s">
        <v>239</v>
      </c>
      <c r="E47" s="50">
        <v>1600000</v>
      </c>
    </row>
    <row r="48" spans="1:5" s="141" customFormat="1" ht="21" customHeight="1">
      <c r="A48" s="145">
        <v>851</v>
      </c>
      <c r="B48" s="146"/>
      <c r="C48" s="147"/>
      <c r="D48" s="35" t="s">
        <v>32</v>
      </c>
      <c r="E48" s="154">
        <f>SUM(E49)</f>
        <v>84720</v>
      </c>
    </row>
    <row r="49" spans="1:5" s="115" customFormat="1" ht="18.75" customHeight="1">
      <c r="A49" s="116"/>
      <c r="B49" s="121">
        <v>85154</v>
      </c>
      <c r="C49" s="122"/>
      <c r="D49" s="37" t="s">
        <v>33</v>
      </c>
      <c r="E49" s="124">
        <f>SUM(E50)</f>
        <v>84720</v>
      </c>
    </row>
    <row r="50" spans="1:5" s="115" customFormat="1" ht="21" customHeight="1">
      <c r="A50" s="116"/>
      <c r="B50" s="121"/>
      <c r="C50" s="122">
        <v>6050</v>
      </c>
      <c r="D50" s="15" t="s">
        <v>45</v>
      </c>
      <c r="E50" s="124">
        <f>SUM(E51)</f>
        <v>84720</v>
      </c>
    </row>
    <row r="51" spans="1:5" s="26" customFormat="1" ht="21" customHeight="1">
      <c r="A51" s="47"/>
      <c r="B51" s="45"/>
      <c r="C51" s="48"/>
      <c r="D51" s="49" t="s">
        <v>215</v>
      </c>
      <c r="E51" s="50">
        <v>84720</v>
      </c>
    </row>
    <row r="52" spans="1:5" s="39" customFormat="1" ht="21" customHeight="1">
      <c r="A52" s="29" t="s">
        <v>73</v>
      </c>
      <c r="B52" s="5"/>
      <c r="C52" s="23"/>
      <c r="D52" s="22" t="s">
        <v>35</v>
      </c>
      <c r="E52" s="20">
        <f>SUM(E53,E56)</f>
        <v>88500</v>
      </c>
    </row>
    <row r="53" spans="1:5" s="115" customFormat="1" ht="21" customHeight="1">
      <c r="A53" s="116"/>
      <c r="B53" s="121">
        <v>90001</v>
      </c>
      <c r="C53" s="125"/>
      <c r="D53" s="37" t="s">
        <v>36</v>
      </c>
      <c r="E53" s="124">
        <f>SUM(E54)</f>
        <v>80000</v>
      </c>
    </row>
    <row r="54" spans="1:5" s="115" customFormat="1" ht="21" customHeight="1">
      <c r="A54" s="116"/>
      <c r="B54" s="121"/>
      <c r="C54" s="125">
        <v>6050</v>
      </c>
      <c r="D54" s="15" t="s">
        <v>45</v>
      </c>
      <c r="E54" s="124">
        <f>SUM(E55)</f>
        <v>80000</v>
      </c>
    </row>
    <row r="55" spans="1:5" s="129" customFormat="1" ht="25.5" customHeight="1">
      <c r="A55" s="126"/>
      <c r="B55" s="127"/>
      <c r="C55" s="128"/>
      <c r="D55" s="168" t="s">
        <v>249</v>
      </c>
      <c r="E55" s="120">
        <v>80000</v>
      </c>
    </row>
    <row r="56" spans="1:5" s="115" customFormat="1" ht="25.5" customHeight="1">
      <c r="A56" s="116"/>
      <c r="B56" s="121">
        <v>90004</v>
      </c>
      <c r="C56" s="125"/>
      <c r="D56" s="37" t="s">
        <v>86</v>
      </c>
      <c r="E56" s="124">
        <f>SUM(E57)</f>
        <v>8500</v>
      </c>
    </row>
    <row r="57" spans="1:5" s="115" customFormat="1" ht="25.5" customHeight="1">
      <c r="A57" s="116"/>
      <c r="B57" s="121"/>
      <c r="C57" s="125">
        <v>6060</v>
      </c>
      <c r="D57" s="15" t="s">
        <v>61</v>
      </c>
      <c r="E57" s="124">
        <f>SUM(E58)</f>
        <v>8500</v>
      </c>
    </row>
    <row r="58" spans="1:5" s="129" customFormat="1" ht="25.5" customHeight="1">
      <c r="A58" s="126"/>
      <c r="B58" s="127"/>
      <c r="C58" s="128"/>
      <c r="D58" s="168" t="s">
        <v>247</v>
      </c>
      <c r="E58" s="120">
        <v>8500</v>
      </c>
    </row>
    <row r="59" spans="1:5" s="26" customFormat="1" ht="21" customHeight="1">
      <c r="A59" s="29">
        <v>926</v>
      </c>
      <c r="B59" s="5"/>
      <c r="C59" s="23"/>
      <c r="D59" s="22" t="s">
        <v>40</v>
      </c>
      <c r="E59" s="20">
        <f>SUM(E60)</f>
        <v>60000</v>
      </c>
    </row>
    <row r="60" spans="1:5" s="129" customFormat="1" ht="21" customHeight="1">
      <c r="A60" s="116"/>
      <c r="B60" s="121">
        <v>92601</v>
      </c>
      <c r="C60" s="125"/>
      <c r="D60" s="219" t="s">
        <v>226</v>
      </c>
      <c r="E60" s="220">
        <f>SUM(E61)</f>
        <v>60000</v>
      </c>
    </row>
    <row r="61" spans="1:5" s="129" customFormat="1" ht="21" customHeight="1">
      <c r="A61" s="116"/>
      <c r="B61" s="121"/>
      <c r="C61" s="125">
        <v>6050</v>
      </c>
      <c r="D61" s="15" t="s">
        <v>45</v>
      </c>
      <c r="E61" s="220">
        <f>SUM(E62)</f>
        <v>60000</v>
      </c>
    </row>
    <row r="62" spans="1:5" s="129" customFormat="1" ht="29.25" customHeight="1">
      <c r="A62" s="221"/>
      <c r="B62" s="222"/>
      <c r="C62" s="223"/>
      <c r="D62" s="142" t="s">
        <v>248</v>
      </c>
      <c r="E62" s="224">
        <v>60000</v>
      </c>
    </row>
    <row r="63" spans="1:5" s="8" customFormat="1" ht="21" customHeight="1">
      <c r="A63" s="11"/>
      <c r="B63" s="11"/>
      <c r="C63" s="11"/>
      <c r="D63" s="89" t="s">
        <v>42</v>
      </c>
      <c r="E63" s="53">
        <f>SUM(E59,E52,E44,E40,E29,E25,E21,E13,E48,E7,E36)</f>
        <v>3610327</v>
      </c>
    </row>
    <row r="66" ht="12.75">
      <c r="E66" s="52"/>
    </row>
    <row r="75" ht="12.75">
      <c r="E75" t="s">
        <v>130</v>
      </c>
    </row>
    <row r="76" ht="12.75">
      <c r="E76" t="s">
        <v>131</v>
      </c>
    </row>
  </sheetData>
  <sheetProtection/>
  <mergeCells count="1">
    <mergeCell ref="A5:D5"/>
  </mergeCells>
  <printOptions horizontalCentered="1"/>
  <pageMargins left="0.33" right="0.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5.375" style="8" customWidth="1"/>
    <col min="2" max="2" width="7.375" style="8" customWidth="1"/>
    <col min="3" max="3" width="5.00390625" style="8" customWidth="1"/>
    <col min="4" max="4" width="48.375" style="8" customWidth="1"/>
    <col min="5" max="5" width="19.75390625" style="7" customWidth="1"/>
  </cols>
  <sheetData>
    <row r="1" ht="12.75">
      <c r="E1" s="58" t="s">
        <v>196</v>
      </c>
    </row>
    <row r="2" ht="12.75">
      <c r="E2" s="58" t="s">
        <v>137</v>
      </c>
    </row>
    <row r="3" ht="12.75">
      <c r="E3" s="58" t="s">
        <v>84</v>
      </c>
    </row>
    <row r="4" ht="12.75">
      <c r="E4" s="58" t="s">
        <v>138</v>
      </c>
    </row>
    <row r="5" spans="1:5" ht="48" customHeight="1">
      <c r="A5" s="337" t="s">
        <v>213</v>
      </c>
      <c r="B5" s="337"/>
      <c r="C5" s="337"/>
      <c r="D5" s="337"/>
      <c r="E5" s="337"/>
    </row>
    <row r="6" spans="1:5" ht="22.5" customHeight="1">
      <c r="A6" s="335" t="s">
        <v>178</v>
      </c>
      <c r="B6" s="335"/>
      <c r="C6" s="335"/>
      <c r="D6" s="335"/>
      <c r="E6" s="335"/>
    </row>
    <row r="7" spans="1:5" s="90" customFormat="1" ht="24.75" customHeight="1">
      <c r="A7" s="2" t="s">
        <v>0</v>
      </c>
      <c r="B7" s="2" t="s">
        <v>1</v>
      </c>
      <c r="C7" s="2" t="s">
        <v>2</v>
      </c>
      <c r="D7" s="2" t="s">
        <v>3</v>
      </c>
      <c r="E7" s="83" t="s">
        <v>77</v>
      </c>
    </row>
    <row r="8" spans="1:5" s="25" customFormat="1" ht="36">
      <c r="A8" s="2">
        <v>756</v>
      </c>
      <c r="B8" s="2"/>
      <c r="C8" s="2"/>
      <c r="D8" s="42" t="s">
        <v>24</v>
      </c>
      <c r="E8" s="30">
        <f>SUM(E9)</f>
        <v>358000</v>
      </c>
    </row>
    <row r="9" spans="1:5" s="92" customFormat="1" ht="22.5">
      <c r="A9" s="54"/>
      <c r="B9" s="51">
        <v>75618</v>
      </c>
      <c r="C9" s="54"/>
      <c r="D9" s="43" t="s">
        <v>83</v>
      </c>
      <c r="E9" s="87">
        <f>SUM(E10)</f>
        <v>358000</v>
      </c>
    </row>
    <row r="10" spans="1:5" s="92" customFormat="1" ht="23.25" customHeight="1">
      <c r="A10" s="54"/>
      <c r="B10" s="54"/>
      <c r="C10" s="93" t="s">
        <v>111</v>
      </c>
      <c r="D10" s="69" t="s">
        <v>181</v>
      </c>
      <c r="E10" s="87">
        <v>358000</v>
      </c>
    </row>
    <row r="11" spans="1:5" s="1" customFormat="1" ht="21" customHeight="1">
      <c r="A11" s="41"/>
      <c r="B11" s="41"/>
      <c r="C11" s="41"/>
      <c r="D11" s="2" t="s">
        <v>42</v>
      </c>
      <c r="E11" s="30">
        <f>SUM(E8)</f>
        <v>358000</v>
      </c>
    </row>
    <row r="12" spans="1:5" ht="33" customHeight="1">
      <c r="A12" s="336" t="s">
        <v>197</v>
      </c>
      <c r="B12" s="336"/>
      <c r="C12" s="336"/>
      <c r="D12" s="336"/>
      <c r="E12" s="336"/>
    </row>
    <row r="13" spans="1:5" s="95" customFormat="1" ht="23.25" customHeight="1">
      <c r="A13" s="2" t="s">
        <v>0</v>
      </c>
      <c r="B13" s="2" t="s">
        <v>1</v>
      </c>
      <c r="C13" s="2" t="s">
        <v>2</v>
      </c>
      <c r="D13" s="2" t="s">
        <v>3</v>
      </c>
      <c r="E13" s="83" t="s">
        <v>77</v>
      </c>
    </row>
    <row r="14" spans="1:5" s="95" customFormat="1" ht="23.25" customHeight="1">
      <c r="A14" s="32" t="s">
        <v>28</v>
      </c>
      <c r="B14" s="33"/>
      <c r="C14" s="34"/>
      <c r="D14" s="35" t="s">
        <v>29</v>
      </c>
      <c r="E14" s="187">
        <f>SUM(E15)</f>
        <v>90000</v>
      </c>
    </row>
    <row r="15" spans="1:5" s="186" customFormat="1" ht="23.25" customHeight="1">
      <c r="A15" s="64"/>
      <c r="B15" s="72" t="s">
        <v>63</v>
      </c>
      <c r="C15" s="74"/>
      <c r="D15" s="37" t="s">
        <v>64</v>
      </c>
      <c r="E15" s="190">
        <f>SUM(E16)</f>
        <v>90000</v>
      </c>
    </row>
    <row r="16" spans="1:5" s="186" customFormat="1" ht="23.25" customHeight="1">
      <c r="A16" s="64"/>
      <c r="B16" s="75"/>
      <c r="C16" s="74">
        <v>4810</v>
      </c>
      <c r="D16" s="37" t="s">
        <v>65</v>
      </c>
      <c r="E16" s="190">
        <f>30000+20000+40000</f>
        <v>90000</v>
      </c>
    </row>
    <row r="17" spans="1:5" s="96" customFormat="1" ht="23.25" customHeight="1">
      <c r="A17" s="2">
        <v>851</v>
      </c>
      <c r="B17" s="2"/>
      <c r="C17" s="2"/>
      <c r="D17" s="97" t="s">
        <v>136</v>
      </c>
      <c r="E17" s="98">
        <f>E18</f>
        <v>149378</v>
      </c>
    </row>
    <row r="18" spans="1:5" s="24" customFormat="1" ht="21.75" customHeight="1">
      <c r="A18" s="66"/>
      <c r="B18" s="66" t="s">
        <v>71</v>
      </c>
      <c r="C18" s="51"/>
      <c r="D18" s="15" t="s">
        <v>33</v>
      </c>
      <c r="E18" s="73">
        <f>SUM(E19:E25)</f>
        <v>149378</v>
      </c>
    </row>
    <row r="19" spans="1:5" s="24" customFormat="1" ht="20.25" customHeight="1">
      <c r="A19" s="66"/>
      <c r="B19" s="66"/>
      <c r="C19" s="51">
        <v>4110</v>
      </c>
      <c r="D19" s="37" t="s">
        <v>56</v>
      </c>
      <c r="E19" s="73">
        <v>1858</v>
      </c>
    </row>
    <row r="20" spans="1:5" s="24" customFormat="1" ht="21.75" customHeight="1">
      <c r="A20" s="66"/>
      <c r="B20" s="51"/>
      <c r="C20" s="51">
        <v>4170</v>
      </c>
      <c r="D20" s="15" t="s">
        <v>122</v>
      </c>
      <c r="E20" s="76">
        <f>17200+17100</f>
        <v>34300</v>
      </c>
    </row>
    <row r="21" spans="1:5" s="162" customFormat="1" ht="21.75" customHeight="1">
      <c r="A21" s="165"/>
      <c r="B21" s="161"/>
      <c r="C21" s="51">
        <v>4210</v>
      </c>
      <c r="D21" s="15" t="s">
        <v>60</v>
      </c>
      <c r="E21" s="76">
        <f>5000+5000</f>
        <v>10000</v>
      </c>
    </row>
    <row r="22" spans="1:5" s="24" customFormat="1" ht="21.75" customHeight="1">
      <c r="A22" s="66"/>
      <c r="B22" s="51"/>
      <c r="C22" s="51">
        <v>4220</v>
      </c>
      <c r="D22" s="15" t="s">
        <v>113</v>
      </c>
      <c r="E22" s="76">
        <v>14000</v>
      </c>
    </row>
    <row r="23" spans="1:5" s="162" customFormat="1" ht="20.25" customHeight="1">
      <c r="A23" s="165"/>
      <c r="B23" s="161"/>
      <c r="C23" s="51">
        <v>4300</v>
      </c>
      <c r="D23" s="15" t="s">
        <v>50</v>
      </c>
      <c r="E23" s="76">
        <v>3500</v>
      </c>
    </row>
    <row r="24" spans="1:5" s="24" customFormat="1" ht="21" customHeight="1">
      <c r="A24" s="66"/>
      <c r="B24" s="51"/>
      <c r="C24" s="51">
        <v>4410</v>
      </c>
      <c r="D24" s="37" t="s">
        <v>59</v>
      </c>
      <c r="E24" s="76">
        <v>1000</v>
      </c>
    </row>
    <row r="25" spans="1:5" s="24" customFormat="1" ht="21" customHeight="1">
      <c r="A25" s="66"/>
      <c r="B25" s="51"/>
      <c r="C25" s="51">
        <v>6050</v>
      </c>
      <c r="D25" s="15" t="s">
        <v>45</v>
      </c>
      <c r="E25" s="76">
        <v>84720</v>
      </c>
    </row>
    <row r="26" spans="1:5" s="8" customFormat="1" ht="21.75" customHeight="1">
      <c r="A26" s="31">
        <v>852</v>
      </c>
      <c r="B26" s="5"/>
      <c r="C26" s="5"/>
      <c r="D26" s="22" t="s">
        <v>118</v>
      </c>
      <c r="E26" s="20">
        <f>SUM(E27,)</f>
        <v>107872</v>
      </c>
    </row>
    <row r="27" spans="1:5" s="24" customFormat="1" ht="21.75" customHeight="1">
      <c r="A27" s="66"/>
      <c r="B27" s="66">
        <v>85219</v>
      </c>
      <c r="C27" s="51"/>
      <c r="D27" s="37" t="s">
        <v>34</v>
      </c>
      <c r="E27" s="73">
        <f>SUM(E28:E41)</f>
        <v>107872</v>
      </c>
    </row>
    <row r="28" spans="1:5" s="24" customFormat="1" ht="21.75" customHeight="1">
      <c r="A28" s="66"/>
      <c r="B28" s="66"/>
      <c r="C28" s="74">
        <v>4010</v>
      </c>
      <c r="D28" s="37" t="s">
        <v>54</v>
      </c>
      <c r="E28" s="76">
        <v>33569</v>
      </c>
    </row>
    <row r="29" spans="1:5" s="24" customFormat="1" ht="21.75" customHeight="1">
      <c r="A29" s="66"/>
      <c r="B29" s="66"/>
      <c r="C29" s="74">
        <v>4040</v>
      </c>
      <c r="D29" s="37" t="s">
        <v>55</v>
      </c>
      <c r="E29" s="76">
        <v>2560</v>
      </c>
    </row>
    <row r="30" spans="1:5" s="24" customFormat="1" ht="21.75" customHeight="1">
      <c r="A30" s="66"/>
      <c r="B30" s="66"/>
      <c r="C30" s="74">
        <v>4110</v>
      </c>
      <c r="D30" s="37" t="s">
        <v>56</v>
      </c>
      <c r="E30" s="76">
        <v>5525</v>
      </c>
    </row>
    <row r="31" spans="1:5" s="24" customFormat="1" ht="21.75" customHeight="1">
      <c r="A31" s="66"/>
      <c r="B31" s="66"/>
      <c r="C31" s="74">
        <v>4120</v>
      </c>
      <c r="D31" s="37" t="s">
        <v>57</v>
      </c>
      <c r="E31" s="76">
        <v>886</v>
      </c>
    </row>
    <row r="32" spans="1:5" s="24" customFormat="1" ht="21.75" customHeight="1">
      <c r="A32" s="66"/>
      <c r="B32" s="66"/>
      <c r="C32" s="74">
        <v>4210</v>
      </c>
      <c r="D32" s="15" t="s">
        <v>60</v>
      </c>
      <c r="E32" s="76">
        <v>2850</v>
      </c>
    </row>
    <row r="33" spans="1:5" s="24" customFormat="1" ht="21.75" customHeight="1">
      <c r="A33" s="66"/>
      <c r="B33" s="66"/>
      <c r="C33" s="74">
        <v>4280</v>
      </c>
      <c r="D33" s="15" t="s">
        <v>127</v>
      </c>
      <c r="E33" s="76">
        <v>50</v>
      </c>
    </row>
    <row r="34" spans="1:5" s="24" customFormat="1" ht="21.75" customHeight="1">
      <c r="A34" s="66"/>
      <c r="B34" s="66"/>
      <c r="C34" s="74">
        <v>4300</v>
      </c>
      <c r="D34" s="15" t="s">
        <v>50</v>
      </c>
      <c r="E34" s="76">
        <v>53870</v>
      </c>
    </row>
    <row r="35" spans="1:5" s="24" customFormat="1" ht="21.75" customHeight="1">
      <c r="A35" s="66"/>
      <c r="B35" s="66"/>
      <c r="C35" s="74">
        <v>4350</v>
      </c>
      <c r="D35" s="15" t="s">
        <v>128</v>
      </c>
      <c r="E35" s="76">
        <v>545</v>
      </c>
    </row>
    <row r="36" spans="1:5" s="24" customFormat="1" ht="22.5">
      <c r="A36" s="66"/>
      <c r="B36" s="66"/>
      <c r="C36" s="74">
        <v>4370</v>
      </c>
      <c r="D36" s="37" t="s">
        <v>180</v>
      </c>
      <c r="E36" s="76">
        <v>1460</v>
      </c>
    </row>
    <row r="37" spans="1:5" s="24" customFormat="1" ht="26.25" customHeight="1">
      <c r="A37" s="66"/>
      <c r="B37" s="66"/>
      <c r="C37" s="74">
        <v>4400</v>
      </c>
      <c r="D37" s="37" t="s">
        <v>152</v>
      </c>
      <c r="E37" s="76">
        <v>1745</v>
      </c>
    </row>
    <row r="38" spans="1:5" s="24" customFormat="1" ht="18.75" customHeight="1">
      <c r="A38" s="66"/>
      <c r="B38" s="66"/>
      <c r="C38" s="74">
        <v>4410</v>
      </c>
      <c r="D38" s="37" t="s">
        <v>59</v>
      </c>
      <c r="E38" s="76">
        <v>600</v>
      </c>
    </row>
    <row r="39" spans="1:5" s="24" customFormat="1" ht="19.5" customHeight="1">
      <c r="A39" s="66"/>
      <c r="B39" s="66"/>
      <c r="C39" s="74">
        <v>4440</v>
      </c>
      <c r="D39" s="37" t="s">
        <v>58</v>
      </c>
      <c r="E39" s="76">
        <v>1212</v>
      </c>
    </row>
    <row r="40" spans="1:5" s="24" customFormat="1" ht="19.5" customHeight="1">
      <c r="A40" s="66"/>
      <c r="B40" s="66"/>
      <c r="C40" s="74">
        <v>4610</v>
      </c>
      <c r="D40" s="37" t="s">
        <v>114</v>
      </c>
      <c r="E40" s="76">
        <v>1000</v>
      </c>
    </row>
    <row r="41" spans="1:5" s="24" customFormat="1" ht="22.5">
      <c r="A41" s="66"/>
      <c r="B41" s="66"/>
      <c r="C41" s="74">
        <v>4700</v>
      </c>
      <c r="D41" s="37" t="s">
        <v>155</v>
      </c>
      <c r="E41" s="76">
        <v>2000</v>
      </c>
    </row>
    <row r="42" spans="1:5" s="141" customFormat="1" ht="19.5" customHeight="1">
      <c r="A42" s="164">
        <v>926</v>
      </c>
      <c r="B42" s="164"/>
      <c r="C42" s="34"/>
      <c r="D42" s="35" t="s">
        <v>40</v>
      </c>
      <c r="E42" s="40">
        <f>SUM(E43)</f>
        <v>10750</v>
      </c>
    </row>
    <row r="43" spans="1:5" s="115" customFormat="1" ht="19.5" customHeight="1">
      <c r="A43" s="117"/>
      <c r="B43" s="117">
        <v>92605</v>
      </c>
      <c r="C43" s="74"/>
      <c r="D43" s="37" t="s">
        <v>41</v>
      </c>
      <c r="E43" s="76">
        <f>SUM(E44:E44)</f>
        <v>10750</v>
      </c>
    </row>
    <row r="44" spans="1:5" s="24" customFormat="1" ht="19.5" customHeight="1">
      <c r="A44" s="66"/>
      <c r="B44" s="66"/>
      <c r="C44" s="51">
        <v>4170</v>
      </c>
      <c r="D44" s="15" t="s">
        <v>122</v>
      </c>
      <c r="E44" s="76">
        <v>10750</v>
      </c>
    </row>
    <row r="45" spans="1:5" s="39" customFormat="1" ht="22.5" customHeight="1">
      <c r="A45" s="94"/>
      <c r="B45" s="94"/>
      <c r="C45" s="94"/>
      <c r="D45" s="6" t="s">
        <v>42</v>
      </c>
      <c r="E45" s="20">
        <f>SUM(E42,E26,E17,E14)</f>
        <v>358000</v>
      </c>
    </row>
  </sheetData>
  <sheetProtection/>
  <mergeCells count="3">
    <mergeCell ref="A6:E6"/>
    <mergeCell ref="A12:E12"/>
    <mergeCell ref="A5:E5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59"/>
  <sheetViews>
    <sheetView zoomScalePageLayoutView="0" workbookViewId="0" topLeftCell="A340">
      <selection activeCell="A1" sqref="A1:E359"/>
    </sheetView>
  </sheetViews>
  <sheetFormatPr defaultColWidth="9.00390625" defaultRowHeight="12.75"/>
  <cols>
    <col min="1" max="1" width="5.125" style="273" customWidth="1"/>
    <col min="2" max="2" width="7.375" style="273" customWidth="1"/>
    <col min="3" max="3" width="4.375" style="273" customWidth="1"/>
    <col min="4" max="4" width="54.875" style="273" customWidth="1"/>
    <col min="5" max="5" width="21.75390625" style="319" customWidth="1"/>
    <col min="6" max="16384" width="9.125" style="273" customWidth="1"/>
  </cols>
  <sheetData>
    <row r="1" spans="1:5" ht="15" customHeight="1">
      <c r="A1" s="169"/>
      <c r="B1" s="169"/>
      <c r="C1" s="169"/>
      <c r="D1" s="169"/>
      <c r="E1" s="272" t="s">
        <v>908</v>
      </c>
    </row>
    <row r="2" spans="1:5" ht="15" customHeight="1">
      <c r="A2" s="169"/>
      <c r="B2" s="169"/>
      <c r="C2" s="169"/>
      <c r="D2" s="274"/>
      <c r="E2" s="272" t="s">
        <v>255</v>
      </c>
    </row>
    <row r="3" spans="1:5" ht="15" customHeight="1">
      <c r="A3" s="169"/>
      <c r="B3" s="169"/>
      <c r="C3" s="169"/>
      <c r="D3" s="169"/>
      <c r="E3" s="275" t="s">
        <v>84</v>
      </c>
    </row>
    <row r="4" spans="1:5" ht="15" customHeight="1">
      <c r="A4" s="169"/>
      <c r="B4" s="169"/>
      <c r="C4" s="169"/>
      <c r="D4" s="169"/>
      <c r="E4" s="275" t="s">
        <v>157</v>
      </c>
    </row>
    <row r="5" spans="1:5" ht="19.5" customHeight="1">
      <c r="A5" s="338" t="s">
        <v>909</v>
      </c>
      <c r="B5" s="339"/>
      <c r="C5" s="339"/>
      <c r="D5" s="339"/>
      <c r="E5" s="339"/>
    </row>
    <row r="6" spans="1:5" s="279" customFormat="1" ht="21.75" customHeight="1">
      <c r="A6" s="276" t="s">
        <v>0</v>
      </c>
      <c r="B6" s="276" t="s">
        <v>1</v>
      </c>
      <c r="C6" s="276" t="s">
        <v>2</v>
      </c>
      <c r="D6" s="277" t="s">
        <v>3</v>
      </c>
      <c r="E6" s="278" t="s">
        <v>77</v>
      </c>
    </row>
    <row r="7" spans="1:5" s="283" customFormat="1" ht="25.5" customHeight="1">
      <c r="A7" s="164" t="s">
        <v>46</v>
      </c>
      <c r="B7" s="280"/>
      <c r="C7" s="281"/>
      <c r="D7" s="148" t="s">
        <v>47</v>
      </c>
      <c r="E7" s="282">
        <f>SUM(E8)</f>
        <v>106947</v>
      </c>
    </row>
    <row r="8" spans="1:5" s="285" customFormat="1" ht="21" customHeight="1">
      <c r="A8" s="117"/>
      <c r="B8" s="116" t="s">
        <v>48</v>
      </c>
      <c r="C8" s="125"/>
      <c r="D8" s="123" t="s">
        <v>49</v>
      </c>
      <c r="E8" s="284">
        <f>SUM(E9,E38,E55)</f>
        <v>106947</v>
      </c>
    </row>
    <row r="9" spans="1:5" s="169" customFormat="1" ht="18.75" customHeight="1">
      <c r="A9" s="66"/>
      <c r="B9" s="51"/>
      <c r="C9" s="66">
        <v>4210</v>
      </c>
      <c r="D9" s="15" t="s">
        <v>44</v>
      </c>
      <c r="E9" s="286">
        <f>SUM(E10,E12,E15,E17,E19,E21,E23,E26,E28,E32,E34,E36)</f>
        <v>28567</v>
      </c>
    </row>
    <row r="10" spans="1:5" s="290" customFormat="1" ht="19.5" customHeight="1">
      <c r="A10" s="287"/>
      <c r="B10" s="287"/>
      <c r="C10" s="288"/>
      <c r="D10" s="49" t="s">
        <v>910</v>
      </c>
      <c r="E10" s="289">
        <f>SUM(E11)</f>
        <v>1000</v>
      </c>
    </row>
    <row r="11" spans="1:5" s="290" customFormat="1" ht="19.5" customHeight="1">
      <c r="A11" s="287"/>
      <c r="B11" s="287"/>
      <c r="C11" s="288"/>
      <c r="D11" s="291" t="s">
        <v>911</v>
      </c>
      <c r="E11" s="289">
        <v>1000</v>
      </c>
    </row>
    <row r="12" spans="1:5" s="290" customFormat="1" ht="19.5" customHeight="1">
      <c r="A12" s="287"/>
      <c r="B12" s="287"/>
      <c r="C12" s="288"/>
      <c r="D12" s="49" t="s">
        <v>912</v>
      </c>
      <c r="E12" s="289">
        <f>SUM(E13,E14)</f>
        <v>2390</v>
      </c>
    </row>
    <row r="13" spans="1:5" s="290" customFormat="1" ht="19.5" customHeight="1">
      <c r="A13" s="288"/>
      <c r="B13" s="47"/>
      <c r="C13" s="288"/>
      <c r="D13" s="291" t="s">
        <v>913</v>
      </c>
      <c r="E13" s="289">
        <v>1690</v>
      </c>
    </row>
    <row r="14" spans="1:5" s="290" customFormat="1" ht="19.5" customHeight="1">
      <c r="A14" s="288"/>
      <c r="B14" s="47"/>
      <c r="C14" s="288"/>
      <c r="D14" s="291" t="s">
        <v>914</v>
      </c>
      <c r="E14" s="289">
        <v>700</v>
      </c>
    </row>
    <row r="15" spans="1:5" s="290" customFormat="1" ht="19.5" customHeight="1">
      <c r="A15" s="287"/>
      <c r="B15" s="287"/>
      <c r="C15" s="288"/>
      <c r="D15" s="49" t="s">
        <v>915</v>
      </c>
      <c r="E15" s="289">
        <f>SUM(E16)</f>
        <v>1000</v>
      </c>
    </row>
    <row r="16" spans="1:5" s="290" customFormat="1" ht="19.5" customHeight="1">
      <c r="A16" s="288"/>
      <c r="B16" s="45"/>
      <c r="C16" s="288"/>
      <c r="D16" s="291" t="s">
        <v>914</v>
      </c>
      <c r="E16" s="289">
        <v>1000</v>
      </c>
    </row>
    <row r="17" spans="1:5" s="290" customFormat="1" ht="19.5" customHeight="1">
      <c r="A17" s="287"/>
      <c r="B17" s="287"/>
      <c r="C17" s="288"/>
      <c r="D17" s="49" t="s">
        <v>916</v>
      </c>
      <c r="E17" s="289">
        <f>SUM(E18)</f>
        <v>2767</v>
      </c>
    </row>
    <row r="18" spans="1:5" s="290" customFormat="1" ht="19.5" customHeight="1">
      <c r="A18" s="287"/>
      <c r="B18" s="287"/>
      <c r="C18" s="288"/>
      <c r="D18" s="291" t="s">
        <v>917</v>
      </c>
      <c r="E18" s="289">
        <v>2767</v>
      </c>
    </row>
    <row r="19" spans="1:5" s="290" customFormat="1" ht="19.5" customHeight="1">
      <c r="A19" s="287"/>
      <c r="B19" s="287"/>
      <c r="C19" s="288"/>
      <c r="D19" s="49" t="s">
        <v>918</v>
      </c>
      <c r="E19" s="289">
        <f>SUM(E20)</f>
        <v>200</v>
      </c>
    </row>
    <row r="20" spans="1:5" s="290" customFormat="1" ht="22.5">
      <c r="A20" s="45"/>
      <c r="B20" s="47"/>
      <c r="C20" s="287"/>
      <c r="D20" s="291" t="s">
        <v>911</v>
      </c>
      <c r="E20" s="50">
        <v>200</v>
      </c>
    </row>
    <row r="21" spans="1:5" s="290" customFormat="1" ht="19.5" customHeight="1">
      <c r="A21" s="287"/>
      <c r="B21" s="287"/>
      <c r="C21" s="288"/>
      <c r="D21" s="49" t="s">
        <v>919</v>
      </c>
      <c r="E21" s="289">
        <f>SUM(E22)</f>
        <v>1500</v>
      </c>
    </row>
    <row r="22" spans="1:5" s="290" customFormat="1" ht="19.5" customHeight="1">
      <c r="A22" s="287"/>
      <c r="B22" s="287"/>
      <c r="C22" s="288"/>
      <c r="D22" s="291" t="s">
        <v>914</v>
      </c>
      <c r="E22" s="289">
        <v>1500</v>
      </c>
    </row>
    <row r="23" spans="1:5" s="290" customFormat="1" ht="19.5" customHeight="1">
      <c r="A23" s="287"/>
      <c r="B23" s="287"/>
      <c r="C23" s="288"/>
      <c r="D23" s="49" t="s">
        <v>920</v>
      </c>
      <c r="E23" s="289">
        <f>SUM(E24,E25)</f>
        <v>2350</v>
      </c>
    </row>
    <row r="24" spans="1:5" s="290" customFormat="1" ht="19.5" customHeight="1">
      <c r="A24" s="292"/>
      <c r="B24" s="47"/>
      <c r="C24" s="288"/>
      <c r="D24" s="291" t="s">
        <v>914</v>
      </c>
      <c r="E24" s="289">
        <v>1500</v>
      </c>
    </row>
    <row r="25" spans="1:5" s="290" customFormat="1" ht="19.5" customHeight="1">
      <c r="A25" s="292"/>
      <c r="B25" s="47"/>
      <c r="C25" s="288"/>
      <c r="D25" s="291" t="s">
        <v>921</v>
      </c>
      <c r="E25" s="289">
        <v>850</v>
      </c>
    </row>
    <row r="26" spans="1:5" s="290" customFormat="1" ht="19.5" customHeight="1">
      <c r="A26" s="287"/>
      <c r="B26" s="287"/>
      <c r="C26" s="288"/>
      <c r="D26" s="49" t="s">
        <v>922</v>
      </c>
      <c r="E26" s="289">
        <f>SUM(E27)</f>
        <v>7404</v>
      </c>
    </row>
    <row r="27" spans="1:5" s="290" customFormat="1" ht="19.5" customHeight="1">
      <c r="A27" s="287"/>
      <c r="B27" s="287"/>
      <c r="C27" s="288"/>
      <c r="D27" s="291" t="s">
        <v>923</v>
      </c>
      <c r="E27" s="289">
        <v>7404</v>
      </c>
    </row>
    <row r="28" spans="1:5" s="290" customFormat="1" ht="19.5" customHeight="1">
      <c r="A28" s="287"/>
      <c r="B28" s="287"/>
      <c r="C28" s="288"/>
      <c r="D28" s="49" t="s">
        <v>924</v>
      </c>
      <c r="E28" s="289">
        <f>SUM(E29,E30,E31)</f>
        <v>7335</v>
      </c>
    </row>
    <row r="29" spans="1:5" s="290" customFormat="1" ht="19.5" customHeight="1">
      <c r="A29" s="292"/>
      <c r="B29" s="47"/>
      <c r="C29" s="288"/>
      <c r="D29" s="291" t="s">
        <v>914</v>
      </c>
      <c r="E29" s="289">
        <v>3000</v>
      </c>
    </row>
    <row r="30" spans="1:5" s="290" customFormat="1" ht="19.5" customHeight="1">
      <c r="A30" s="292"/>
      <c r="B30" s="47"/>
      <c r="C30" s="288"/>
      <c r="D30" s="291" t="s">
        <v>925</v>
      </c>
      <c r="E30" s="289">
        <v>335</v>
      </c>
    </row>
    <row r="31" spans="1:5" s="290" customFormat="1" ht="19.5" customHeight="1">
      <c r="A31" s="292"/>
      <c r="B31" s="47"/>
      <c r="C31" s="288"/>
      <c r="D31" s="291" t="s">
        <v>926</v>
      </c>
      <c r="E31" s="289">
        <v>4000</v>
      </c>
    </row>
    <row r="32" spans="1:5" s="290" customFormat="1" ht="19.5" customHeight="1">
      <c r="A32" s="287"/>
      <c r="B32" s="287"/>
      <c r="C32" s="288"/>
      <c r="D32" s="49" t="s">
        <v>927</v>
      </c>
      <c r="E32" s="289">
        <f>SUM(E33)</f>
        <v>1200</v>
      </c>
    </row>
    <row r="33" spans="1:5" s="290" customFormat="1" ht="19.5" customHeight="1">
      <c r="A33" s="287"/>
      <c r="B33" s="293"/>
      <c r="C33" s="288"/>
      <c r="D33" s="291" t="s">
        <v>914</v>
      </c>
      <c r="E33" s="289">
        <v>1200</v>
      </c>
    </row>
    <row r="34" spans="1:5" s="290" customFormat="1" ht="19.5" customHeight="1">
      <c r="A34" s="287"/>
      <c r="B34" s="287"/>
      <c r="C34" s="288"/>
      <c r="D34" s="49" t="s">
        <v>928</v>
      </c>
      <c r="E34" s="289">
        <f>SUM(E35)</f>
        <v>900</v>
      </c>
    </row>
    <row r="35" spans="1:5" s="290" customFormat="1" ht="19.5" customHeight="1">
      <c r="A35" s="288"/>
      <c r="B35" s="45"/>
      <c r="C35" s="288"/>
      <c r="D35" s="291" t="s">
        <v>914</v>
      </c>
      <c r="E35" s="289">
        <v>900</v>
      </c>
    </row>
    <row r="36" spans="1:5" s="290" customFormat="1" ht="19.5" customHeight="1">
      <c r="A36" s="287"/>
      <c r="B36" s="287"/>
      <c r="C36" s="288"/>
      <c r="D36" s="49" t="s">
        <v>929</v>
      </c>
      <c r="E36" s="289">
        <f>SUM(E37)</f>
        <v>521</v>
      </c>
    </row>
    <row r="37" spans="1:5" s="294" customFormat="1" ht="19.5" customHeight="1">
      <c r="A37" s="287"/>
      <c r="B37" s="287"/>
      <c r="C37" s="287"/>
      <c r="D37" s="291" t="s">
        <v>930</v>
      </c>
      <c r="E37" s="50">
        <v>521</v>
      </c>
    </row>
    <row r="38" spans="1:5" s="290" customFormat="1" ht="21.75" customHeight="1">
      <c r="A38" s="66"/>
      <c r="B38" s="51"/>
      <c r="C38" s="66">
        <v>4300</v>
      </c>
      <c r="D38" s="15" t="s">
        <v>50</v>
      </c>
      <c r="E38" s="286">
        <f>SUM(E39,E41,E43,E45,E47,E49,E51,E53)</f>
        <v>35953</v>
      </c>
    </row>
    <row r="39" spans="1:5" s="290" customFormat="1" ht="19.5" customHeight="1">
      <c r="A39" s="287"/>
      <c r="B39" s="287"/>
      <c r="C39" s="287"/>
      <c r="D39" s="49" t="s">
        <v>910</v>
      </c>
      <c r="E39" s="289">
        <f>SUM(E40)</f>
        <v>3673</v>
      </c>
    </row>
    <row r="40" spans="1:5" s="290" customFormat="1" ht="19.5" customHeight="1">
      <c r="A40" s="287"/>
      <c r="B40" s="287"/>
      <c r="C40" s="288"/>
      <c r="D40" s="291" t="s">
        <v>931</v>
      </c>
      <c r="E40" s="289">
        <v>3673</v>
      </c>
    </row>
    <row r="41" spans="1:5" s="290" customFormat="1" ht="19.5" customHeight="1">
      <c r="A41" s="287"/>
      <c r="B41" s="287"/>
      <c r="C41" s="287"/>
      <c r="D41" s="49" t="s">
        <v>915</v>
      </c>
      <c r="E41" s="289">
        <f>SUM(E42)</f>
        <v>6364</v>
      </c>
    </row>
    <row r="42" spans="1:5" s="290" customFormat="1" ht="19.5" customHeight="1">
      <c r="A42" s="288"/>
      <c r="B42" s="45"/>
      <c r="C42" s="288"/>
      <c r="D42" s="291" t="s">
        <v>932</v>
      </c>
      <c r="E42" s="289">
        <v>6364</v>
      </c>
    </row>
    <row r="43" spans="1:5" s="290" customFormat="1" ht="19.5" customHeight="1">
      <c r="A43" s="287"/>
      <c r="B43" s="287"/>
      <c r="C43" s="287"/>
      <c r="D43" s="49" t="s">
        <v>933</v>
      </c>
      <c r="E43" s="289">
        <f>SUM(E44)</f>
        <v>8439</v>
      </c>
    </row>
    <row r="44" spans="1:5" s="290" customFormat="1" ht="23.25" customHeight="1">
      <c r="A44" s="287"/>
      <c r="B44" s="287"/>
      <c r="C44" s="287"/>
      <c r="D44" s="291" t="s">
        <v>934</v>
      </c>
      <c r="E44" s="289">
        <v>8439</v>
      </c>
    </row>
    <row r="45" spans="1:5" s="290" customFormat="1" ht="19.5" customHeight="1">
      <c r="A45" s="287"/>
      <c r="B45" s="293"/>
      <c r="C45" s="287"/>
      <c r="D45" s="49" t="s">
        <v>918</v>
      </c>
      <c r="E45" s="289">
        <f>SUM(E46)</f>
        <v>2000</v>
      </c>
    </row>
    <row r="46" spans="1:5" s="290" customFormat="1" ht="21" customHeight="1">
      <c r="A46" s="292"/>
      <c r="B46" s="288"/>
      <c r="C46" s="45"/>
      <c r="D46" s="291" t="s">
        <v>935</v>
      </c>
      <c r="E46" s="289">
        <v>2000</v>
      </c>
    </row>
    <row r="47" spans="1:5" s="290" customFormat="1" ht="19.5" customHeight="1">
      <c r="A47" s="287"/>
      <c r="B47" s="293"/>
      <c r="C47" s="287"/>
      <c r="D47" s="49" t="s">
        <v>919</v>
      </c>
      <c r="E47" s="289">
        <f>SUM(E48)</f>
        <v>1911</v>
      </c>
    </row>
    <row r="48" spans="1:5" s="290" customFormat="1" ht="19.5" customHeight="1">
      <c r="A48" s="287"/>
      <c r="B48" s="293"/>
      <c r="C48" s="287"/>
      <c r="D48" s="291" t="s">
        <v>936</v>
      </c>
      <c r="E48" s="50">
        <v>1911</v>
      </c>
    </row>
    <row r="49" spans="1:5" s="290" customFormat="1" ht="19.5" customHeight="1">
      <c r="A49" s="287"/>
      <c r="B49" s="293"/>
      <c r="C49" s="287"/>
      <c r="D49" s="49" t="s">
        <v>937</v>
      </c>
      <c r="E49" s="289">
        <f>SUM(E50)</f>
        <v>2000</v>
      </c>
    </row>
    <row r="50" spans="1:5" s="290" customFormat="1" ht="19.5" customHeight="1">
      <c r="A50" s="287"/>
      <c r="B50" s="293"/>
      <c r="C50" s="287"/>
      <c r="D50" s="291" t="s">
        <v>938</v>
      </c>
      <c r="E50" s="289">
        <v>2000</v>
      </c>
    </row>
    <row r="51" spans="1:5" s="290" customFormat="1" ht="19.5" customHeight="1">
      <c r="A51" s="287"/>
      <c r="B51" s="287"/>
      <c r="C51" s="287"/>
      <c r="D51" s="49" t="s">
        <v>927</v>
      </c>
      <c r="E51" s="289">
        <f>SUM(E52)</f>
        <v>4893</v>
      </c>
    </row>
    <row r="52" spans="1:5" s="290" customFormat="1" ht="19.5" customHeight="1">
      <c r="A52" s="287"/>
      <c r="B52" s="293"/>
      <c r="C52" s="288"/>
      <c r="D52" s="291" t="s">
        <v>939</v>
      </c>
      <c r="E52" s="289">
        <v>4893</v>
      </c>
    </row>
    <row r="53" spans="1:5" s="290" customFormat="1" ht="19.5" customHeight="1">
      <c r="A53" s="287"/>
      <c r="B53" s="287"/>
      <c r="C53" s="287"/>
      <c r="D53" s="49" t="s">
        <v>928</v>
      </c>
      <c r="E53" s="289">
        <f>SUM(E54)</f>
        <v>6673</v>
      </c>
    </row>
    <row r="54" spans="1:5" s="290" customFormat="1" ht="19.5" customHeight="1">
      <c r="A54" s="288"/>
      <c r="B54" s="45"/>
      <c r="C54" s="288"/>
      <c r="D54" s="291" t="s">
        <v>940</v>
      </c>
      <c r="E54" s="289">
        <v>6673</v>
      </c>
    </row>
    <row r="55" spans="1:5" s="290" customFormat="1" ht="21.75" customHeight="1">
      <c r="A55" s="66"/>
      <c r="B55" s="51"/>
      <c r="C55" s="66">
        <v>6050</v>
      </c>
      <c r="D55" s="15" t="s">
        <v>45</v>
      </c>
      <c r="E55" s="286">
        <f>SUM(E56,E58,E60,E62)</f>
        <v>42427</v>
      </c>
    </row>
    <row r="56" spans="1:5" s="290" customFormat="1" ht="19.5" customHeight="1">
      <c r="A56" s="287"/>
      <c r="B56" s="287"/>
      <c r="C56" s="287"/>
      <c r="D56" s="49" t="s">
        <v>941</v>
      </c>
      <c r="E56" s="289">
        <f>SUM(E57)</f>
        <v>22175</v>
      </c>
    </row>
    <row r="57" spans="1:5" s="290" customFormat="1" ht="19.5" customHeight="1">
      <c r="A57" s="287"/>
      <c r="B57" s="287"/>
      <c r="C57" s="287"/>
      <c r="D57" s="291" t="s">
        <v>942</v>
      </c>
      <c r="E57" s="289">
        <v>22175</v>
      </c>
    </row>
    <row r="58" spans="1:5" s="290" customFormat="1" ht="19.5" customHeight="1">
      <c r="A58" s="287"/>
      <c r="B58" s="287"/>
      <c r="C58" s="287"/>
      <c r="D58" s="49" t="s">
        <v>918</v>
      </c>
      <c r="E58" s="289">
        <f>SUM(E59)</f>
        <v>9000</v>
      </c>
    </row>
    <row r="59" spans="1:5" s="290" customFormat="1" ht="19.5" customHeight="1">
      <c r="A59" s="292"/>
      <c r="B59" s="288"/>
      <c r="C59" s="45"/>
      <c r="D59" s="291" t="s">
        <v>942</v>
      </c>
      <c r="E59" s="289">
        <v>9000</v>
      </c>
    </row>
    <row r="60" spans="1:5" s="290" customFormat="1" ht="19.5" customHeight="1">
      <c r="A60" s="287"/>
      <c r="B60" s="287"/>
      <c r="C60" s="287"/>
      <c r="D60" s="49" t="s">
        <v>943</v>
      </c>
      <c r="E60" s="289">
        <f>SUM(E61)</f>
        <v>7000</v>
      </c>
    </row>
    <row r="61" spans="1:5" s="290" customFormat="1" ht="19.5" customHeight="1">
      <c r="A61" s="287"/>
      <c r="B61" s="293"/>
      <c r="C61" s="287"/>
      <c r="D61" s="291" t="s">
        <v>942</v>
      </c>
      <c r="E61" s="289">
        <v>7000</v>
      </c>
    </row>
    <row r="62" spans="1:5" s="290" customFormat="1" ht="19.5" customHeight="1">
      <c r="A62" s="287"/>
      <c r="B62" s="287"/>
      <c r="C62" s="287"/>
      <c r="D62" s="49" t="s">
        <v>937</v>
      </c>
      <c r="E62" s="289">
        <f>SUM(E63)</f>
        <v>4252</v>
      </c>
    </row>
    <row r="63" spans="1:5" s="290" customFormat="1" ht="19.5" customHeight="1">
      <c r="A63" s="287"/>
      <c r="B63" s="293"/>
      <c r="C63" s="287"/>
      <c r="D63" s="291" t="s">
        <v>942</v>
      </c>
      <c r="E63" s="289">
        <v>4252</v>
      </c>
    </row>
    <row r="64" spans="1:5" s="296" customFormat="1" ht="21.75" customHeight="1">
      <c r="A64" s="31">
        <v>700</v>
      </c>
      <c r="B64" s="6"/>
      <c r="C64" s="23"/>
      <c r="D64" s="22" t="s">
        <v>8</v>
      </c>
      <c r="E64" s="295">
        <f>SUM(E65,E99)</f>
        <v>5407</v>
      </c>
    </row>
    <row r="65" spans="1:5" s="290" customFormat="1" ht="21.75" customHeight="1">
      <c r="A65" s="297"/>
      <c r="B65" s="65">
        <v>70005</v>
      </c>
      <c r="C65" s="71"/>
      <c r="D65" s="15" t="s">
        <v>944</v>
      </c>
      <c r="E65" s="286">
        <f>SUM(E66)</f>
        <v>4922</v>
      </c>
    </row>
    <row r="66" spans="1:5" s="290" customFormat="1" ht="21.75" customHeight="1">
      <c r="A66" s="66"/>
      <c r="B66" s="66"/>
      <c r="C66" s="51">
        <v>4430</v>
      </c>
      <c r="D66" s="298" t="s">
        <v>945</v>
      </c>
      <c r="E66" s="286">
        <f>SUM(E67,E69,E71,E73,E75,E77,E79,E81,E83,E85,E87,E89,E91,E93,E95,E97)</f>
        <v>4922</v>
      </c>
    </row>
    <row r="67" spans="1:5" s="290" customFormat="1" ht="19.5" customHeight="1">
      <c r="A67" s="287"/>
      <c r="B67" s="287"/>
      <c r="C67" s="287"/>
      <c r="D67" s="49" t="s">
        <v>946</v>
      </c>
      <c r="E67" s="289">
        <f>SUM(E68)</f>
        <v>100</v>
      </c>
    </row>
    <row r="68" spans="1:5" s="290" customFormat="1" ht="19.5" customHeight="1">
      <c r="A68" s="287"/>
      <c r="B68" s="287"/>
      <c r="C68" s="287"/>
      <c r="D68" s="291" t="s">
        <v>947</v>
      </c>
      <c r="E68" s="289">
        <v>100</v>
      </c>
    </row>
    <row r="69" spans="1:5" s="301" customFormat="1" ht="19.5" customHeight="1">
      <c r="A69" s="299"/>
      <c r="B69" s="299"/>
      <c r="C69" s="299"/>
      <c r="D69" s="119" t="s">
        <v>910</v>
      </c>
      <c r="E69" s="300">
        <f>SUM(E70)</f>
        <v>50</v>
      </c>
    </row>
    <row r="70" spans="1:5" s="301" customFormat="1" ht="19.5" customHeight="1">
      <c r="A70" s="299"/>
      <c r="B70" s="299"/>
      <c r="C70" s="299"/>
      <c r="D70" s="302" t="s">
        <v>947</v>
      </c>
      <c r="E70" s="300">
        <v>50</v>
      </c>
    </row>
    <row r="71" spans="1:5" s="301" customFormat="1" ht="19.5" customHeight="1">
      <c r="A71" s="299"/>
      <c r="B71" s="299"/>
      <c r="C71" s="299"/>
      <c r="D71" s="119" t="s">
        <v>912</v>
      </c>
      <c r="E71" s="300">
        <f>SUM(E72)</f>
        <v>590</v>
      </c>
    </row>
    <row r="72" spans="1:5" s="301" customFormat="1" ht="19.5" customHeight="1">
      <c r="A72" s="299"/>
      <c r="B72" s="299"/>
      <c r="C72" s="299"/>
      <c r="D72" s="302" t="s">
        <v>947</v>
      </c>
      <c r="E72" s="300">
        <v>590</v>
      </c>
    </row>
    <row r="73" spans="1:5" s="301" customFormat="1" ht="19.5" customHeight="1">
      <c r="A73" s="299"/>
      <c r="B73" s="299"/>
      <c r="C73" s="299"/>
      <c r="D73" s="119" t="s">
        <v>948</v>
      </c>
      <c r="E73" s="300">
        <f>SUM(E74)</f>
        <v>100</v>
      </c>
    </row>
    <row r="74" spans="1:5" s="301" customFormat="1" ht="19.5" customHeight="1">
      <c r="A74" s="299"/>
      <c r="B74" s="299"/>
      <c r="C74" s="299"/>
      <c r="D74" s="302" t="s">
        <v>947</v>
      </c>
      <c r="E74" s="300">
        <v>100</v>
      </c>
    </row>
    <row r="75" spans="1:5" s="301" customFormat="1" ht="19.5" customHeight="1">
      <c r="A75" s="299"/>
      <c r="B75" s="299"/>
      <c r="C75" s="299"/>
      <c r="D75" s="119" t="s">
        <v>915</v>
      </c>
      <c r="E75" s="300">
        <f>SUM(E76)</f>
        <v>600</v>
      </c>
    </row>
    <row r="76" spans="1:5" s="301" customFormat="1" ht="19.5" customHeight="1">
      <c r="A76" s="299"/>
      <c r="B76" s="299"/>
      <c r="C76" s="299"/>
      <c r="D76" s="302" t="s">
        <v>947</v>
      </c>
      <c r="E76" s="300">
        <v>600</v>
      </c>
    </row>
    <row r="77" spans="1:5" s="301" customFormat="1" ht="19.5" customHeight="1">
      <c r="A77" s="299"/>
      <c r="B77" s="299"/>
      <c r="C77" s="299"/>
      <c r="D77" s="119" t="s">
        <v>916</v>
      </c>
      <c r="E77" s="300">
        <f>SUM(E78)</f>
        <v>100</v>
      </c>
    </row>
    <row r="78" spans="1:5" s="301" customFormat="1" ht="19.5" customHeight="1">
      <c r="A78" s="299"/>
      <c r="B78" s="299"/>
      <c r="C78" s="299"/>
      <c r="D78" s="302" t="s">
        <v>947</v>
      </c>
      <c r="E78" s="300">
        <v>100</v>
      </c>
    </row>
    <row r="79" spans="1:5" s="301" customFormat="1" ht="19.5" customHeight="1">
      <c r="A79" s="299"/>
      <c r="B79" s="299"/>
      <c r="C79" s="299"/>
      <c r="D79" s="119" t="s">
        <v>918</v>
      </c>
      <c r="E79" s="300">
        <f>SUM(E80)</f>
        <v>120</v>
      </c>
    </row>
    <row r="80" spans="1:5" s="301" customFormat="1" ht="19.5" customHeight="1">
      <c r="A80" s="299"/>
      <c r="B80" s="299"/>
      <c r="C80" s="299"/>
      <c r="D80" s="302" t="s">
        <v>947</v>
      </c>
      <c r="E80" s="300">
        <v>120</v>
      </c>
    </row>
    <row r="81" spans="1:5" s="301" customFormat="1" ht="19.5" customHeight="1">
      <c r="A81" s="299"/>
      <c r="B81" s="299"/>
      <c r="C81" s="299"/>
      <c r="D81" s="119" t="s">
        <v>919</v>
      </c>
      <c r="E81" s="300">
        <f>SUM(E82)</f>
        <v>797</v>
      </c>
    </row>
    <row r="82" spans="1:5" s="301" customFormat="1" ht="19.5" customHeight="1">
      <c r="A82" s="299"/>
      <c r="B82" s="299"/>
      <c r="C82" s="299"/>
      <c r="D82" s="302" t="s">
        <v>947</v>
      </c>
      <c r="E82" s="300">
        <v>797</v>
      </c>
    </row>
    <row r="83" spans="1:5" s="301" customFormat="1" ht="19.5" customHeight="1">
      <c r="A83" s="299"/>
      <c r="B83" s="299"/>
      <c r="C83" s="299"/>
      <c r="D83" s="119" t="s">
        <v>920</v>
      </c>
      <c r="E83" s="300">
        <f>SUM(E84)</f>
        <v>650</v>
      </c>
    </row>
    <row r="84" spans="1:5" s="301" customFormat="1" ht="19.5" customHeight="1">
      <c r="A84" s="299"/>
      <c r="B84" s="299"/>
      <c r="C84" s="299"/>
      <c r="D84" s="302" t="s">
        <v>947</v>
      </c>
      <c r="E84" s="300">
        <v>650</v>
      </c>
    </row>
    <row r="85" spans="1:5" s="301" customFormat="1" ht="19.5" customHeight="1">
      <c r="A85" s="299"/>
      <c r="B85" s="299"/>
      <c r="C85" s="299"/>
      <c r="D85" s="119" t="s">
        <v>924</v>
      </c>
      <c r="E85" s="300">
        <f>SUM(E86)</f>
        <v>750</v>
      </c>
    </row>
    <row r="86" spans="1:5" s="301" customFormat="1" ht="19.5" customHeight="1">
      <c r="A86" s="299"/>
      <c r="B86" s="299"/>
      <c r="C86" s="299"/>
      <c r="D86" s="302" t="s">
        <v>947</v>
      </c>
      <c r="E86" s="300">
        <v>750</v>
      </c>
    </row>
    <row r="87" spans="1:5" s="301" customFormat="1" ht="19.5" customHeight="1">
      <c r="A87" s="299"/>
      <c r="B87" s="299"/>
      <c r="C87" s="299"/>
      <c r="D87" s="119" t="s">
        <v>943</v>
      </c>
      <c r="E87" s="300">
        <f>SUM(E88)</f>
        <v>35</v>
      </c>
    </row>
    <row r="88" spans="1:5" s="301" customFormat="1" ht="19.5" customHeight="1">
      <c r="A88" s="299"/>
      <c r="B88" s="299"/>
      <c r="C88" s="299"/>
      <c r="D88" s="302" t="s">
        <v>947</v>
      </c>
      <c r="E88" s="300">
        <v>35</v>
      </c>
    </row>
    <row r="89" spans="1:5" s="301" customFormat="1" ht="19.5" customHeight="1">
      <c r="A89" s="299"/>
      <c r="B89" s="299"/>
      <c r="C89" s="299"/>
      <c r="D89" s="119" t="s">
        <v>937</v>
      </c>
      <c r="E89" s="300">
        <f>SUM(E90)</f>
        <v>200</v>
      </c>
    </row>
    <row r="90" spans="1:5" s="301" customFormat="1" ht="19.5" customHeight="1">
      <c r="A90" s="299"/>
      <c r="B90" s="299"/>
      <c r="C90" s="299"/>
      <c r="D90" s="302" t="s">
        <v>947</v>
      </c>
      <c r="E90" s="300">
        <v>200</v>
      </c>
    </row>
    <row r="91" spans="1:5" s="301" customFormat="1" ht="19.5" customHeight="1">
      <c r="A91" s="299"/>
      <c r="B91" s="299"/>
      <c r="C91" s="299"/>
      <c r="D91" s="119" t="s">
        <v>949</v>
      </c>
      <c r="E91" s="300">
        <f>SUM(E92)</f>
        <v>80</v>
      </c>
    </row>
    <row r="92" spans="1:5" s="301" customFormat="1" ht="19.5" customHeight="1">
      <c r="A92" s="299"/>
      <c r="B92" s="299"/>
      <c r="C92" s="299"/>
      <c r="D92" s="302" t="s">
        <v>947</v>
      </c>
      <c r="E92" s="300">
        <v>80</v>
      </c>
    </row>
    <row r="93" spans="1:5" s="301" customFormat="1" ht="19.5" customHeight="1">
      <c r="A93" s="299"/>
      <c r="B93" s="299"/>
      <c r="C93" s="299"/>
      <c r="D93" s="119" t="s">
        <v>950</v>
      </c>
      <c r="E93" s="300">
        <f>SUM(E94)</f>
        <v>100</v>
      </c>
    </row>
    <row r="94" spans="1:5" s="301" customFormat="1" ht="19.5" customHeight="1">
      <c r="A94" s="299"/>
      <c r="B94" s="299"/>
      <c r="C94" s="299"/>
      <c r="D94" s="302" t="s">
        <v>947</v>
      </c>
      <c r="E94" s="300">
        <v>100</v>
      </c>
    </row>
    <row r="95" spans="1:5" s="301" customFormat="1" ht="19.5" customHeight="1">
      <c r="A95" s="299"/>
      <c r="B95" s="299"/>
      <c r="C95" s="299"/>
      <c r="D95" s="119" t="s">
        <v>927</v>
      </c>
      <c r="E95" s="300">
        <f>SUM(E96)</f>
        <v>600</v>
      </c>
    </row>
    <row r="96" spans="1:5" s="301" customFormat="1" ht="19.5" customHeight="1">
      <c r="A96" s="299"/>
      <c r="B96" s="299"/>
      <c r="C96" s="299"/>
      <c r="D96" s="302" t="s">
        <v>947</v>
      </c>
      <c r="E96" s="300">
        <v>600</v>
      </c>
    </row>
    <row r="97" spans="1:5" s="301" customFormat="1" ht="19.5" customHeight="1">
      <c r="A97" s="299"/>
      <c r="B97" s="299"/>
      <c r="C97" s="299"/>
      <c r="D97" s="119" t="s">
        <v>929</v>
      </c>
      <c r="E97" s="300">
        <f>SUM(E98)</f>
        <v>50</v>
      </c>
    </row>
    <row r="98" spans="1:5" s="301" customFormat="1" ht="19.5" customHeight="1">
      <c r="A98" s="299"/>
      <c r="B98" s="299"/>
      <c r="C98" s="299"/>
      <c r="D98" s="302" t="s">
        <v>947</v>
      </c>
      <c r="E98" s="300">
        <v>50</v>
      </c>
    </row>
    <row r="99" spans="1:5" s="290" customFormat="1" ht="21.75" customHeight="1">
      <c r="A99" s="297"/>
      <c r="B99" s="65">
        <v>70095</v>
      </c>
      <c r="C99" s="71"/>
      <c r="D99" s="15" t="s">
        <v>6</v>
      </c>
      <c r="E99" s="286">
        <f>SUM(E100,E103)</f>
        <v>485</v>
      </c>
    </row>
    <row r="100" spans="1:5" s="290" customFormat="1" ht="21.75" customHeight="1">
      <c r="A100" s="51"/>
      <c r="B100" s="66"/>
      <c r="C100" s="66">
        <v>4260</v>
      </c>
      <c r="D100" s="15" t="s">
        <v>951</v>
      </c>
      <c r="E100" s="286">
        <f>SUM(E101)</f>
        <v>400</v>
      </c>
    </row>
    <row r="101" spans="1:5" s="301" customFormat="1" ht="19.5" customHeight="1">
      <c r="A101" s="299"/>
      <c r="B101" s="299"/>
      <c r="C101" s="299"/>
      <c r="D101" s="119" t="s">
        <v>937</v>
      </c>
      <c r="E101" s="300">
        <f>SUM(E102)</f>
        <v>400</v>
      </c>
    </row>
    <row r="102" spans="1:5" s="301" customFormat="1" ht="19.5" customHeight="1">
      <c r="A102" s="299"/>
      <c r="B102" s="299"/>
      <c r="C102" s="299"/>
      <c r="D102" s="302" t="s">
        <v>952</v>
      </c>
      <c r="E102" s="300">
        <v>400</v>
      </c>
    </row>
    <row r="103" spans="1:5" s="290" customFormat="1" ht="30" customHeight="1">
      <c r="A103" s="287"/>
      <c r="B103" s="293"/>
      <c r="C103" s="66">
        <v>4300</v>
      </c>
      <c r="D103" s="15" t="s">
        <v>50</v>
      </c>
      <c r="E103" s="286">
        <f>SUM(E104)</f>
        <v>85</v>
      </c>
    </row>
    <row r="104" spans="1:5" s="301" customFormat="1" ht="19.5" customHeight="1">
      <c r="A104" s="299"/>
      <c r="B104" s="303"/>
      <c r="C104" s="299"/>
      <c r="D104" s="119" t="s">
        <v>937</v>
      </c>
      <c r="E104" s="300">
        <f>SUM(E105)</f>
        <v>85</v>
      </c>
    </row>
    <row r="105" spans="1:5" s="301" customFormat="1" ht="19.5" customHeight="1">
      <c r="A105" s="299"/>
      <c r="B105" s="303"/>
      <c r="C105" s="299"/>
      <c r="D105" s="302" t="s">
        <v>953</v>
      </c>
      <c r="E105" s="300">
        <v>85</v>
      </c>
    </row>
    <row r="106" spans="1:5" s="296" customFormat="1" ht="18.75" customHeight="1">
      <c r="A106" s="31">
        <v>710</v>
      </c>
      <c r="B106" s="6"/>
      <c r="C106" s="23"/>
      <c r="D106" s="22" t="s">
        <v>51</v>
      </c>
      <c r="E106" s="295">
        <f>SUM(E107)</f>
        <v>220</v>
      </c>
    </row>
    <row r="107" spans="1:5" s="290" customFormat="1" ht="21" customHeight="1">
      <c r="A107" s="297"/>
      <c r="B107" s="65">
        <v>71035</v>
      </c>
      <c r="C107" s="71"/>
      <c r="D107" s="15" t="s">
        <v>12</v>
      </c>
      <c r="E107" s="286">
        <f>SUM(E108)</f>
        <v>220</v>
      </c>
    </row>
    <row r="108" spans="1:5" s="285" customFormat="1" ht="21" customHeight="1">
      <c r="A108" s="121"/>
      <c r="B108" s="117"/>
      <c r="C108" s="117">
        <v>4260</v>
      </c>
      <c r="D108" s="123" t="s">
        <v>951</v>
      </c>
      <c r="E108" s="284">
        <f>SUM(E109)</f>
        <v>220</v>
      </c>
    </row>
    <row r="109" spans="1:5" s="301" customFormat="1" ht="19.5" customHeight="1">
      <c r="A109" s="127"/>
      <c r="B109" s="304"/>
      <c r="C109" s="304"/>
      <c r="D109" s="119" t="s">
        <v>941</v>
      </c>
      <c r="E109" s="300">
        <f>SUM(E110)</f>
        <v>220</v>
      </c>
    </row>
    <row r="110" spans="1:5" s="301" customFormat="1" ht="19.5" customHeight="1">
      <c r="A110" s="127"/>
      <c r="B110" s="304"/>
      <c r="C110" s="304"/>
      <c r="D110" s="302" t="s">
        <v>954</v>
      </c>
      <c r="E110" s="300">
        <v>220</v>
      </c>
    </row>
    <row r="111" spans="1:5" s="296" customFormat="1" ht="21" customHeight="1">
      <c r="A111" s="31" t="s">
        <v>13</v>
      </c>
      <c r="B111" s="6"/>
      <c r="C111" s="23"/>
      <c r="D111" s="22" t="s">
        <v>53</v>
      </c>
      <c r="E111" s="295">
        <f>SUM(E112)</f>
        <v>585</v>
      </c>
    </row>
    <row r="112" spans="1:5" s="169" customFormat="1" ht="21.75" customHeight="1">
      <c r="A112" s="297"/>
      <c r="B112" s="65" t="s">
        <v>569</v>
      </c>
      <c r="C112" s="71"/>
      <c r="D112" s="15" t="s">
        <v>6</v>
      </c>
      <c r="E112" s="286">
        <f>SUM(E113)</f>
        <v>585</v>
      </c>
    </row>
    <row r="113" spans="1:5" s="290" customFormat="1" ht="21.75" customHeight="1">
      <c r="A113" s="51"/>
      <c r="B113" s="66"/>
      <c r="C113" s="66" t="s">
        <v>439</v>
      </c>
      <c r="D113" s="15" t="s">
        <v>60</v>
      </c>
      <c r="E113" s="286">
        <f>SUM(E114,E116,E118,E120,E122,E124,E126,E128,E130)</f>
        <v>585</v>
      </c>
    </row>
    <row r="114" spans="1:5" s="301" customFormat="1" ht="19.5" customHeight="1">
      <c r="A114" s="299"/>
      <c r="B114" s="299"/>
      <c r="C114" s="299"/>
      <c r="D114" s="119" t="s">
        <v>941</v>
      </c>
      <c r="E114" s="300">
        <f>SUM(E115)</f>
        <v>65</v>
      </c>
    </row>
    <row r="115" spans="1:5" s="301" customFormat="1" ht="19.5" customHeight="1">
      <c r="A115" s="299"/>
      <c r="B115" s="299"/>
      <c r="C115" s="299"/>
      <c r="D115" s="302" t="s">
        <v>955</v>
      </c>
      <c r="E115" s="300">
        <v>65</v>
      </c>
    </row>
    <row r="116" spans="1:5" s="301" customFormat="1" ht="19.5" customHeight="1">
      <c r="A116" s="299"/>
      <c r="B116" s="299"/>
      <c r="C116" s="299"/>
      <c r="D116" s="119" t="s">
        <v>910</v>
      </c>
      <c r="E116" s="300">
        <f>SUM(E117)</f>
        <v>65</v>
      </c>
    </row>
    <row r="117" spans="1:5" s="301" customFormat="1" ht="19.5" customHeight="1">
      <c r="A117" s="304"/>
      <c r="B117" s="304"/>
      <c r="C117" s="304"/>
      <c r="D117" s="302" t="s">
        <v>955</v>
      </c>
      <c r="E117" s="300">
        <v>65</v>
      </c>
    </row>
    <row r="118" spans="1:5" s="301" customFormat="1" ht="19.5" customHeight="1">
      <c r="A118" s="299"/>
      <c r="B118" s="299"/>
      <c r="C118" s="299"/>
      <c r="D118" s="119" t="s">
        <v>948</v>
      </c>
      <c r="E118" s="300">
        <f>SUM(E119)</f>
        <v>65</v>
      </c>
    </row>
    <row r="119" spans="1:5" s="301" customFormat="1" ht="19.5" customHeight="1">
      <c r="A119" s="304"/>
      <c r="B119" s="304"/>
      <c r="C119" s="304"/>
      <c r="D119" s="302" t="s">
        <v>955</v>
      </c>
      <c r="E119" s="300">
        <v>65</v>
      </c>
    </row>
    <row r="120" spans="1:5" s="301" customFormat="1" ht="19.5" customHeight="1">
      <c r="A120" s="299"/>
      <c r="B120" s="299"/>
      <c r="C120" s="299"/>
      <c r="D120" s="119" t="s">
        <v>915</v>
      </c>
      <c r="E120" s="300">
        <f>SUM(E121)</f>
        <v>65</v>
      </c>
    </row>
    <row r="121" spans="1:5" s="301" customFormat="1" ht="19.5" customHeight="1">
      <c r="A121" s="299"/>
      <c r="B121" s="299"/>
      <c r="C121" s="299"/>
      <c r="D121" s="302" t="s">
        <v>955</v>
      </c>
      <c r="E121" s="300">
        <v>65</v>
      </c>
    </row>
    <row r="122" spans="1:5" s="301" customFormat="1" ht="19.5" customHeight="1">
      <c r="A122" s="299"/>
      <c r="B122" s="299"/>
      <c r="C122" s="299"/>
      <c r="D122" s="119" t="s">
        <v>916</v>
      </c>
      <c r="E122" s="300">
        <f>SUM(E123)</f>
        <v>65</v>
      </c>
    </row>
    <row r="123" spans="1:5" s="301" customFormat="1" ht="19.5" customHeight="1">
      <c r="A123" s="304"/>
      <c r="B123" s="304"/>
      <c r="C123" s="304"/>
      <c r="D123" s="302" t="s">
        <v>955</v>
      </c>
      <c r="E123" s="300">
        <v>65</v>
      </c>
    </row>
    <row r="124" spans="1:5" s="301" customFormat="1" ht="19.5" customHeight="1">
      <c r="A124" s="299"/>
      <c r="B124" s="299"/>
      <c r="C124" s="299"/>
      <c r="D124" s="119" t="s">
        <v>919</v>
      </c>
      <c r="E124" s="300">
        <f>SUM(E125)</f>
        <v>65</v>
      </c>
    </row>
    <row r="125" spans="1:5" s="301" customFormat="1" ht="19.5" customHeight="1">
      <c r="A125" s="305"/>
      <c r="B125" s="126"/>
      <c r="C125" s="304"/>
      <c r="D125" s="302" t="s">
        <v>955</v>
      </c>
      <c r="E125" s="300">
        <v>65</v>
      </c>
    </row>
    <row r="126" spans="1:5" s="301" customFormat="1" ht="19.5" customHeight="1">
      <c r="A126" s="299"/>
      <c r="B126" s="299"/>
      <c r="C126" s="299"/>
      <c r="D126" s="119" t="s">
        <v>937</v>
      </c>
      <c r="E126" s="300">
        <f>SUM(E127)</f>
        <v>65</v>
      </c>
    </row>
    <row r="127" spans="1:5" s="301" customFormat="1" ht="19.5" customHeight="1">
      <c r="A127" s="299"/>
      <c r="B127" s="299"/>
      <c r="C127" s="299"/>
      <c r="D127" s="302" t="s">
        <v>955</v>
      </c>
      <c r="E127" s="300">
        <v>65</v>
      </c>
    </row>
    <row r="128" spans="1:5" s="301" customFormat="1" ht="19.5" customHeight="1">
      <c r="A128" s="299"/>
      <c r="B128" s="299"/>
      <c r="C128" s="299"/>
      <c r="D128" s="119" t="s">
        <v>949</v>
      </c>
      <c r="E128" s="300">
        <f>SUM(E129)</f>
        <v>65</v>
      </c>
    </row>
    <row r="129" spans="1:5" s="301" customFormat="1" ht="19.5" customHeight="1">
      <c r="A129" s="304"/>
      <c r="B129" s="304"/>
      <c r="C129" s="304"/>
      <c r="D129" s="302" t="s">
        <v>955</v>
      </c>
      <c r="E129" s="300">
        <v>65</v>
      </c>
    </row>
    <row r="130" spans="1:5" s="301" customFormat="1" ht="19.5" customHeight="1">
      <c r="A130" s="299"/>
      <c r="B130" s="299"/>
      <c r="C130" s="299"/>
      <c r="D130" s="119" t="s">
        <v>929</v>
      </c>
      <c r="E130" s="300">
        <f>SUM(E131)</f>
        <v>65</v>
      </c>
    </row>
    <row r="131" spans="1:5" s="301" customFormat="1" ht="19.5" customHeight="1">
      <c r="A131" s="299"/>
      <c r="B131" s="299"/>
      <c r="C131" s="299"/>
      <c r="D131" s="302" t="s">
        <v>955</v>
      </c>
      <c r="E131" s="300">
        <v>65</v>
      </c>
    </row>
    <row r="132" spans="1:5" s="57" customFormat="1" ht="21.75" customHeight="1">
      <c r="A132" s="31">
        <v>754</v>
      </c>
      <c r="B132" s="6"/>
      <c r="C132" s="23"/>
      <c r="D132" s="22" t="s">
        <v>20</v>
      </c>
      <c r="E132" s="295">
        <f>SUM(E133)</f>
        <v>6297</v>
      </c>
    </row>
    <row r="133" spans="1:5" s="290" customFormat="1" ht="21.75" customHeight="1">
      <c r="A133" s="79"/>
      <c r="B133" s="65">
        <v>75412</v>
      </c>
      <c r="C133" s="71"/>
      <c r="D133" s="15" t="s">
        <v>956</v>
      </c>
      <c r="E133" s="286">
        <f>SUM(E134,E141,E148)</f>
        <v>6297</v>
      </c>
    </row>
    <row r="134" spans="1:5" s="290" customFormat="1" ht="21.75" customHeight="1">
      <c r="A134" s="66"/>
      <c r="B134" s="51"/>
      <c r="C134" s="66">
        <v>3020</v>
      </c>
      <c r="D134" s="15" t="s">
        <v>957</v>
      </c>
      <c r="E134" s="73">
        <f>SUM(E135,E137,E139)</f>
        <v>2200</v>
      </c>
    </row>
    <row r="135" spans="1:5" s="301" customFormat="1" ht="19.5" customHeight="1">
      <c r="A135" s="304"/>
      <c r="B135" s="304"/>
      <c r="C135" s="127"/>
      <c r="D135" s="119" t="s">
        <v>919</v>
      </c>
      <c r="E135" s="300">
        <f>SUM(E136)</f>
        <v>500</v>
      </c>
    </row>
    <row r="136" spans="1:5" s="301" customFormat="1" ht="19.5" customHeight="1">
      <c r="A136" s="299"/>
      <c r="B136" s="299"/>
      <c r="C136" s="299"/>
      <c r="D136" s="302" t="s">
        <v>958</v>
      </c>
      <c r="E136" s="120">
        <v>500</v>
      </c>
    </row>
    <row r="137" spans="1:5" s="301" customFormat="1" ht="19.5" customHeight="1">
      <c r="A137" s="304"/>
      <c r="B137" s="304"/>
      <c r="C137" s="127"/>
      <c r="D137" s="119" t="s">
        <v>924</v>
      </c>
      <c r="E137" s="300">
        <f>SUM(E138)</f>
        <v>100</v>
      </c>
    </row>
    <row r="138" spans="1:5" s="301" customFormat="1" ht="19.5" customHeight="1">
      <c r="A138" s="304"/>
      <c r="B138" s="304"/>
      <c r="C138" s="304"/>
      <c r="D138" s="302" t="s">
        <v>958</v>
      </c>
      <c r="E138" s="120">
        <v>100</v>
      </c>
    </row>
    <row r="139" spans="1:5" s="301" customFormat="1" ht="19.5" customHeight="1">
      <c r="A139" s="304"/>
      <c r="B139" s="304"/>
      <c r="C139" s="127"/>
      <c r="D139" s="119" t="s">
        <v>937</v>
      </c>
      <c r="E139" s="300">
        <f>SUM(E140)</f>
        <v>1600</v>
      </c>
    </row>
    <row r="140" spans="1:5" s="301" customFormat="1" ht="19.5" customHeight="1">
      <c r="A140" s="304"/>
      <c r="B140" s="304"/>
      <c r="C140" s="304"/>
      <c r="D140" s="302" t="s">
        <v>959</v>
      </c>
      <c r="E140" s="120">
        <v>1600</v>
      </c>
    </row>
    <row r="141" spans="1:5" s="169" customFormat="1" ht="21.75" customHeight="1">
      <c r="A141" s="66"/>
      <c r="B141" s="51"/>
      <c r="C141" s="66">
        <v>4210</v>
      </c>
      <c r="D141" s="15" t="s">
        <v>44</v>
      </c>
      <c r="E141" s="286">
        <f>SUM(E142,E144,E146)</f>
        <v>2400</v>
      </c>
    </row>
    <row r="142" spans="1:5" s="301" customFormat="1" ht="19.5" customHeight="1">
      <c r="A142" s="304"/>
      <c r="B142" s="304"/>
      <c r="C142" s="127"/>
      <c r="D142" s="119" t="s">
        <v>915</v>
      </c>
      <c r="E142" s="300">
        <f>SUM(E143)</f>
        <v>600</v>
      </c>
    </row>
    <row r="143" spans="1:5" s="301" customFormat="1" ht="19.5" customHeight="1">
      <c r="A143" s="299"/>
      <c r="B143" s="299"/>
      <c r="C143" s="299"/>
      <c r="D143" s="302" t="s">
        <v>960</v>
      </c>
      <c r="E143" s="300">
        <v>600</v>
      </c>
    </row>
    <row r="144" spans="1:5" s="301" customFormat="1" ht="19.5" customHeight="1">
      <c r="A144" s="304"/>
      <c r="B144" s="304"/>
      <c r="C144" s="127"/>
      <c r="D144" s="119" t="s">
        <v>920</v>
      </c>
      <c r="E144" s="300">
        <f>SUM(E145)</f>
        <v>800</v>
      </c>
    </row>
    <row r="145" spans="1:5" s="301" customFormat="1" ht="19.5" customHeight="1">
      <c r="A145" s="299"/>
      <c r="B145" s="299"/>
      <c r="C145" s="299"/>
      <c r="D145" s="302" t="s">
        <v>961</v>
      </c>
      <c r="E145" s="120">
        <v>800</v>
      </c>
    </row>
    <row r="146" spans="1:5" s="301" customFormat="1" ht="19.5" customHeight="1">
      <c r="A146" s="304"/>
      <c r="B146" s="304"/>
      <c r="C146" s="127"/>
      <c r="D146" s="119" t="s">
        <v>937</v>
      </c>
      <c r="E146" s="300">
        <f>SUM(E147)</f>
        <v>1000</v>
      </c>
    </row>
    <row r="147" spans="1:5" s="301" customFormat="1" ht="19.5" customHeight="1">
      <c r="A147" s="299"/>
      <c r="B147" s="299"/>
      <c r="C147" s="299"/>
      <c r="D147" s="302" t="s">
        <v>962</v>
      </c>
      <c r="E147" s="300">
        <v>1000</v>
      </c>
    </row>
    <row r="148" spans="1:5" s="169" customFormat="1" ht="21.75" customHeight="1">
      <c r="A148" s="66"/>
      <c r="B148" s="66"/>
      <c r="C148" s="51">
        <v>4270</v>
      </c>
      <c r="D148" s="298" t="s">
        <v>963</v>
      </c>
      <c r="E148" s="73">
        <f>SUM(E149)</f>
        <v>1697</v>
      </c>
    </row>
    <row r="149" spans="1:5" s="301" customFormat="1" ht="19.5" customHeight="1">
      <c r="A149" s="304"/>
      <c r="B149" s="304"/>
      <c r="C149" s="127"/>
      <c r="D149" s="119" t="s">
        <v>912</v>
      </c>
      <c r="E149" s="300">
        <f>SUM(E150)</f>
        <v>1697</v>
      </c>
    </row>
    <row r="150" spans="1:5" s="301" customFormat="1" ht="19.5" customHeight="1">
      <c r="A150" s="299"/>
      <c r="B150" s="299"/>
      <c r="C150" s="299"/>
      <c r="D150" s="302" t="s">
        <v>964</v>
      </c>
      <c r="E150" s="300">
        <v>1697</v>
      </c>
    </row>
    <row r="151" spans="1:5" s="296" customFormat="1" ht="19.5" customHeight="1">
      <c r="A151" s="31" t="s">
        <v>66</v>
      </c>
      <c r="B151" s="6"/>
      <c r="C151" s="23"/>
      <c r="D151" s="22" t="s">
        <v>67</v>
      </c>
      <c r="E151" s="295">
        <f>SUM(E152,E160)</f>
        <v>4800</v>
      </c>
    </row>
    <row r="152" spans="1:5" s="290" customFormat="1" ht="17.25" customHeight="1">
      <c r="A152" s="79"/>
      <c r="B152" s="65" t="s">
        <v>68</v>
      </c>
      <c r="C152" s="71"/>
      <c r="D152" s="15" t="s">
        <v>965</v>
      </c>
      <c r="E152" s="73">
        <f>SUM(E153)</f>
        <v>2900</v>
      </c>
    </row>
    <row r="153" spans="1:5" s="290" customFormat="1" ht="21.75" customHeight="1">
      <c r="A153" s="66"/>
      <c r="B153" s="66"/>
      <c r="C153" s="66">
        <v>4240</v>
      </c>
      <c r="D153" s="15" t="s">
        <v>966</v>
      </c>
      <c r="E153" s="73">
        <f>SUM(E154,E156,E158)</f>
        <v>2900</v>
      </c>
    </row>
    <row r="154" spans="1:5" s="301" customFormat="1" ht="19.5" customHeight="1">
      <c r="A154" s="304"/>
      <c r="B154" s="304"/>
      <c r="C154" s="127"/>
      <c r="D154" s="119" t="s">
        <v>912</v>
      </c>
      <c r="E154" s="300">
        <f>SUM(E155)</f>
        <v>2000</v>
      </c>
    </row>
    <row r="155" spans="1:5" s="301" customFormat="1" ht="19.5" customHeight="1">
      <c r="A155" s="299"/>
      <c r="B155" s="299"/>
      <c r="C155" s="299"/>
      <c r="D155" s="302" t="s">
        <v>967</v>
      </c>
      <c r="E155" s="120">
        <v>2000</v>
      </c>
    </row>
    <row r="156" spans="1:5" s="301" customFormat="1" ht="19.5" customHeight="1">
      <c r="A156" s="304"/>
      <c r="B156" s="304"/>
      <c r="C156" s="127"/>
      <c r="D156" s="119" t="s">
        <v>915</v>
      </c>
      <c r="E156" s="300">
        <f>SUM(E157)</f>
        <v>400</v>
      </c>
    </row>
    <row r="157" spans="1:5" s="301" customFormat="1" ht="19.5" customHeight="1">
      <c r="A157" s="299"/>
      <c r="B157" s="299"/>
      <c r="C157" s="299"/>
      <c r="D157" s="302" t="s">
        <v>968</v>
      </c>
      <c r="E157" s="120">
        <v>400</v>
      </c>
    </row>
    <row r="158" spans="1:5" s="301" customFormat="1" ht="19.5" customHeight="1">
      <c r="A158" s="304"/>
      <c r="B158" s="304"/>
      <c r="C158" s="127"/>
      <c r="D158" s="119" t="s">
        <v>916</v>
      </c>
      <c r="E158" s="300">
        <f>SUM(E159)</f>
        <v>500</v>
      </c>
    </row>
    <row r="159" spans="1:5" s="301" customFormat="1" ht="19.5" customHeight="1">
      <c r="A159" s="299"/>
      <c r="B159" s="299"/>
      <c r="C159" s="299"/>
      <c r="D159" s="302" t="s">
        <v>969</v>
      </c>
      <c r="E159" s="120">
        <v>500</v>
      </c>
    </row>
    <row r="160" spans="1:5" s="290" customFormat="1" ht="21.75" customHeight="1">
      <c r="A160" s="79"/>
      <c r="B160" s="65">
        <v>80103</v>
      </c>
      <c r="C160" s="71"/>
      <c r="D160" s="15" t="s">
        <v>970</v>
      </c>
      <c r="E160" s="286">
        <f>SUM(E161,E164)</f>
        <v>1900</v>
      </c>
    </row>
    <row r="161" spans="1:5" s="290" customFormat="1" ht="21.75" customHeight="1">
      <c r="A161" s="66"/>
      <c r="B161" s="66"/>
      <c r="C161" s="51">
        <v>4210</v>
      </c>
      <c r="D161" s="15" t="s">
        <v>44</v>
      </c>
      <c r="E161" s="286">
        <f>SUM(E162)</f>
        <v>500</v>
      </c>
    </row>
    <row r="162" spans="1:5" s="301" customFormat="1" ht="19.5" customHeight="1">
      <c r="A162" s="304"/>
      <c r="B162" s="304"/>
      <c r="C162" s="127"/>
      <c r="D162" s="119" t="s">
        <v>948</v>
      </c>
      <c r="E162" s="300">
        <f>SUM(E163)</f>
        <v>500</v>
      </c>
    </row>
    <row r="163" spans="1:5" s="301" customFormat="1" ht="19.5" customHeight="1">
      <c r="A163" s="304"/>
      <c r="B163" s="304"/>
      <c r="C163" s="127"/>
      <c r="D163" s="302" t="s">
        <v>971</v>
      </c>
      <c r="E163" s="120">
        <v>500</v>
      </c>
    </row>
    <row r="164" spans="1:5" s="290" customFormat="1" ht="21.75" customHeight="1">
      <c r="A164" s="287"/>
      <c r="B164" s="288"/>
      <c r="C164" s="66">
        <v>4240</v>
      </c>
      <c r="D164" s="291" t="s">
        <v>966</v>
      </c>
      <c r="E164" s="50">
        <f>SUM(E165,E167,E169)</f>
        <v>1400</v>
      </c>
    </row>
    <row r="165" spans="1:5" s="301" customFormat="1" ht="19.5" customHeight="1">
      <c r="A165" s="304"/>
      <c r="B165" s="304"/>
      <c r="C165" s="127"/>
      <c r="D165" s="119" t="s">
        <v>915</v>
      </c>
      <c r="E165" s="300">
        <f>SUM(E166)</f>
        <v>400</v>
      </c>
    </row>
    <row r="166" spans="1:5" s="301" customFormat="1" ht="19.5" customHeight="1">
      <c r="A166" s="299"/>
      <c r="B166" s="304"/>
      <c r="C166" s="304"/>
      <c r="D166" s="302" t="s">
        <v>972</v>
      </c>
      <c r="E166" s="120">
        <v>400</v>
      </c>
    </row>
    <row r="167" spans="1:5" s="301" customFormat="1" ht="19.5" customHeight="1">
      <c r="A167" s="304"/>
      <c r="B167" s="304"/>
      <c r="C167" s="127"/>
      <c r="D167" s="119" t="s">
        <v>918</v>
      </c>
      <c r="E167" s="300">
        <f>SUM(E168)</f>
        <v>500</v>
      </c>
    </row>
    <row r="168" spans="1:5" s="301" customFormat="1" ht="19.5" customHeight="1">
      <c r="A168" s="304"/>
      <c r="B168" s="304"/>
      <c r="C168" s="304"/>
      <c r="D168" s="302" t="s">
        <v>973</v>
      </c>
      <c r="E168" s="300">
        <v>500</v>
      </c>
    </row>
    <row r="169" spans="1:5" s="301" customFormat="1" ht="19.5" customHeight="1">
      <c r="A169" s="304"/>
      <c r="B169" s="304"/>
      <c r="C169" s="127"/>
      <c r="D169" s="119" t="s">
        <v>937</v>
      </c>
      <c r="E169" s="300">
        <f>SUM(E170)</f>
        <v>500</v>
      </c>
    </row>
    <row r="170" spans="1:5" s="301" customFormat="1" ht="19.5" customHeight="1">
      <c r="A170" s="304"/>
      <c r="B170" s="304"/>
      <c r="C170" s="127"/>
      <c r="D170" s="302" t="s">
        <v>974</v>
      </c>
      <c r="E170" s="300">
        <v>500</v>
      </c>
    </row>
    <row r="171" spans="1:5" s="296" customFormat="1" ht="21.75" customHeight="1">
      <c r="A171" s="31">
        <v>854</v>
      </c>
      <c r="B171" s="6"/>
      <c r="C171" s="23"/>
      <c r="D171" s="22" t="s">
        <v>975</v>
      </c>
      <c r="E171" s="20">
        <f>SUM(E172)</f>
        <v>7150</v>
      </c>
    </row>
    <row r="172" spans="1:5" s="290" customFormat="1" ht="21.75" customHeight="1">
      <c r="A172" s="79"/>
      <c r="B172" s="65">
        <v>85412</v>
      </c>
      <c r="C172" s="71"/>
      <c r="D172" s="15" t="s">
        <v>976</v>
      </c>
      <c r="E172" s="73">
        <f>SUM(E173)</f>
        <v>7150</v>
      </c>
    </row>
    <row r="173" spans="1:5" s="290" customFormat="1" ht="21.75" customHeight="1">
      <c r="A173" s="79"/>
      <c r="B173" s="306"/>
      <c r="C173" s="51">
        <v>4210</v>
      </c>
      <c r="D173" s="15" t="s">
        <v>60</v>
      </c>
      <c r="E173" s="73">
        <f>SUM(E174,E176,E178)</f>
        <v>7150</v>
      </c>
    </row>
    <row r="174" spans="1:5" s="301" customFormat="1" ht="19.5" customHeight="1">
      <c r="A174" s="304"/>
      <c r="B174" s="126"/>
      <c r="C174" s="127"/>
      <c r="D174" s="119" t="s">
        <v>912</v>
      </c>
      <c r="E174" s="120">
        <f>SUM(E175)</f>
        <v>500</v>
      </c>
    </row>
    <row r="175" spans="1:5" s="301" customFormat="1" ht="19.5" customHeight="1">
      <c r="A175" s="127"/>
      <c r="B175" s="126"/>
      <c r="C175" s="299"/>
      <c r="D175" s="302" t="s">
        <v>977</v>
      </c>
      <c r="E175" s="120">
        <v>500</v>
      </c>
    </row>
    <row r="176" spans="1:5" s="301" customFormat="1" ht="19.5" customHeight="1">
      <c r="A176" s="304"/>
      <c r="B176" s="126"/>
      <c r="C176" s="127"/>
      <c r="D176" s="119" t="s">
        <v>918</v>
      </c>
      <c r="E176" s="120">
        <f>SUM(E177)</f>
        <v>500</v>
      </c>
    </row>
    <row r="177" spans="1:5" s="301" customFormat="1" ht="19.5" customHeight="1">
      <c r="A177" s="127"/>
      <c r="B177" s="126"/>
      <c r="C177" s="299"/>
      <c r="D177" s="302" t="s">
        <v>978</v>
      </c>
      <c r="E177" s="120">
        <v>500</v>
      </c>
    </row>
    <row r="178" spans="1:5" s="301" customFormat="1" ht="19.5" customHeight="1">
      <c r="A178" s="304"/>
      <c r="B178" s="126"/>
      <c r="C178" s="127"/>
      <c r="D178" s="119" t="s">
        <v>920</v>
      </c>
      <c r="E178" s="120">
        <f>SUM(E179)</f>
        <v>6150</v>
      </c>
    </row>
    <row r="179" spans="1:5" s="301" customFormat="1" ht="22.5">
      <c r="A179" s="127"/>
      <c r="B179" s="126"/>
      <c r="C179" s="299"/>
      <c r="D179" s="302" t="s">
        <v>979</v>
      </c>
      <c r="E179" s="120">
        <v>6150</v>
      </c>
    </row>
    <row r="180" spans="1:5" s="296" customFormat="1" ht="21.75" customHeight="1">
      <c r="A180" s="31">
        <v>900</v>
      </c>
      <c r="B180" s="6"/>
      <c r="C180" s="23"/>
      <c r="D180" s="22" t="s">
        <v>35</v>
      </c>
      <c r="E180" s="20">
        <f>SUM(E181,E195)</f>
        <v>55571</v>
      </c>
    </row>
    <row r="181" spans="1:5" s="290" customFormat="1" ht="21.75" customHeight="1">
      <c r="A181" s="79"/>
      <c r="B181" s="65" t="s">
        <v>842</v>
      </c>
      <c r="C181" s="71"/>
      <c r="D181" s="15" t="s">
        <v>980</v>
      </c>
      <c r="E181" s="286">
        <f>SUM(E182)</f>
        <v>1590</v>
      </c>
    </row>
    <row r="182" spans="1:5" s="301" customFormat="1" ht="21.75" customHeight="1">
      <c r="A182" s="304"/>
      <c r="B182" s="304"/>
      <c r="C182" s="127">
        <v>4300</v>
      </c>
      <c r="D182" s="218" t="s">
        <v>50</v>
      </c>
      <c r="E182" s="300">
        <f>SUM(E183,E185,E187,E189,E191,E193)</f>
        <v>1590</v>
      </c>
    </row>
    <row r="183" spans="1:5" s="301" customFormat="1" ht="19.5" customHeight="1">
      <c r="A183" s="299"/>
      <c r="B183" s="299"/>
      <c r="C183" s="299"/>
      <c r="D183" s="119" t="s">
        <v>915</v>
      </c>
      <c r="E183" s="300">
        <f>SUM(E184)</f>
        <v>160</v>
      </c>
    </row>
    <row r="184" spans="1:5" s="301" customFormat="1" ht="19.5" customHeight="1">
      <c r="A184" s="304"/>
      <c r="B184" s="127"/>
      <c r="C184" s="299"/>
      <c r="D184" s="302" t="s">
        <v>981</v>
      </c>
      <c r="E184" s="300">
        <v>160</v>
      </c>
    </row>
    <row r="185" spans="1:5" s="301" customFormat="1" ht="19.5" customHeight="1">
      <c r="A185" s="299"/>
      <c r="B185" s="299"/>
      <c r="C185" s="299"/>
      <c r="D185" s="119" t="s">
        <v>918</v>
      </c>
      <c r="E185" s="300">
        <f>SUM(E186)</f>
        <v>300</v>
      </c>
    </row>
    <row r="186" spans="1:5" s="301" customFormat="1" ht="19.5" customHeight="1">
      <c r="A186" s="307"/>
      <c r="B186" s="127"/>
      <c r="C186" s="127"/>
      <c r="D186" s="302" t="s">
        <v>981</v>
      </c>
      <c r="E186" s="300">
        <v>300</v>
      </c>
    </row>
    <row r="187" spans="1:5" s="301" customFormat="1" ht="19.5" customHeight="1">
      <c r="A187" s="299"/>
      <c r="B187" s="299"/>
      <c r="C187" s="299"/>
      <c r="D187" s="119" t="s">
        <v>920</v>
      </c>
      <c r="E187" s="300">
        <f>SUM(E188)</f>
        <v>250</v>
      </c>
    </row>
    <row r="188" spans="1:5" s="301" customFormat="1" ht="19.5" customHeight="1">
      <c r="A188" s="307"/>
      <c r="B188" s="127"/>
      <c r="C188" s="299"/>
      <c r="D188" s="302" t="s">
        <v>981</v>
      </c>
      <c r="E188" s="120">
        <v>250</v>
      </c>
    </row>
    <row r="189" spans="1:5" s="301" customFormat="1" ht="19.5" customHeight="1">
      <c r="A189" s="299"/>
      <c r="B189" s="299"/>
      <c r="C189" s="299"/>
      <c r="D189" s="119" t="s">
        <v>924</v>
      </c>
      <c r="E189" s="300">
        <f>SUM(E190)</f>
        <v>400</v>
      </c>
    </row>
    <row r="190" spans="1:5" s="301" customFormat="1" ht="19.5" customHeight="1">
      <c r="A190" s="307"/>
      <c r="B190" s="127"/>
      <c r="C190" s="127"/>
      <c r="D190" s="302" t="s">
        <v>981</v>
      </c>
      <c r="E190" s="300">
        <v>400</v>
      </c>
    </row>
    <row r="191" spans="1:5" s="301" customFormat="1" ht="19.5" customHeight="1">
      <c r="A191" s="299"/>
      <c r="B191" s="299"/>
      <c r="C191" s="299"/>
      <c r="D191" s="119" t="s">
        <v>937</v>
      </c>
      <c r="E191" s="300">
        <f>SUM(E192)</f>
        <v>250</v>
      </c>
    </row>
    <row r="192" spans="1:5" s="301" customFormat="1" ht="19.5" customHeight="1">
      <c r="A192" s="307"/>
      <c r="B192" s="127"/>
      <c r="C192" s="127"/>
      <c r="D192" s="302" t="s">
        <v>981</v>
      </c>
      <c r="E192" s="300">
        <v>250</v>
      </c>
    </row>
    <row r="193" spans="1:5" s="301" customFormat="1" ht="19.5" customHeight="1">
      <c r="A193" s="299"/>
      <c r="B193" s="299"/>
      <c r="C193" s="299"/>
      <c r="D193" s="119" t="s">
        <v>929</v>
      </c>
      <c r="E193" s="300">
        <f>SUM(E194)</f>
        <v>230</v>
      </c>
    </row>
    <row r="194" spans="1:5" s="301" customFormat="1" ht="19.5" customHeight="1">
      <c r="A194" s="299"/>
      <c r="B194" s="299"/>
      <c r="C194" s="299"/>
      <c r="D194" s="302" t="s">
        <v>981</v>
      </c>
      <c r="E194" s="300">
        <v>230</v>
      </c>
    </row>
    <row r="195" spans="1:5" s="290" customFormat="1" ht="21.75" customHeight="1">
      <c r="A195" s="66"/>
      <c r="B195" s="65" t="s">
        <v>845</v>
      </c>
      <c r="C195" s="71"/>
      <c r="D195" s="15" t="s">
        <v>86</v>
      </c>
      <c r="E195" s="286">
        <f>SUM(E196,E230,E233,E253)</f>
        <v>53981</v>
      </c>
    </row>
    <row r="196" spans="1:5" s="290" customFormat="1" ht="21.75" customHeight="1">
      <c r="A196" s="66"/>
      <c r="B196" s="66"/>
      <c r="C196" s="66" t="s">
        <v>439</v>
      </c>
      <c r="D196" s="15" t="s">
        <v>60</v>
      </c>
      <c r="E196" s="286">
        <f>SUM(E197,E199,E202,E204,E206,E208,E210,E212,E214,E216,E218,E220,E222,E224,E226,E228)</f>
        <v>38219</v>
      </c>
    </row>
    <row r="197" spans="1:5" s="290" customFormat="1" ht="19.5" customHeight="1">
      <c r="A197" s="287"/>
      <c r="B197" s="287"/>
      <c r="C197" s="287"/>
      <c r="D197" s="49" t="s">
        <v>946</v>
      </c>
      <c r="E197" s="289">
        <f>SUM(E198)</f>
        <v>2490</v>
      </c>
    </row>
    <row r="198" spans="1:5" s="290" customFormat="1" ht="22.5">
      <c r="A198" s="287"/>
      <c r="B198" s="287"/>
      <c r="C198" s="287"/>
      <c r="D198" s="291" t="s">
        <v>982</v>
      </c>
      <c r="E198" s="289">
        <v>2490</v>
      </c>
    </row>
    <row r="199" spans="1:5" s="290" customFormat="1" ht="19.5" customHeight="1">
      <c r="A199" s="287"/>
      <c r="B199" s="287"/>
      <c r="C199" s="287"/>
      <c r="D199" s="49" t="s">
        <v>910</v>
      </c>
      <c r="E199" s="289">
        <f>SUM(E200,E201)</f>
        <v>2721</v>
      </c>
    </row>
    <row r="200" spans="1:5" s="290" customFormat="1" ht="19.5" customHeight="1">
      <c r="A200" s="287"/>
      <c r="B200" s="287"/>
      <c r="C200" s="287"/>
      <c r="D200" s="291" t="s">
        <v>983</v>
      </c>
      <c r="E200" s="289">
        <v>721</v>
      </c>
    </row>
    <row r="201" spans="1:5" s="290" customFormat="1" ht="19.5" customHeight="1">
      <c r="A201" s="287"/>
      <c r="B201" s="287"/>
      <c r="C201" s="287"/>
      <c r="D201" s="291" t="s">
        <v>984</v>
      </c>
      <c r="E201" s="289">
        <v>2000</v>
      </c>
    </row>
    <row r="202" spans="1:5" s="290" customFormat="1" ht="19.5" customHeight="1">
      <c r="A202" s="287"/>
      <c r="B202" s="287"/>
      <c r="C202" s="287"/>
      <c r="D202" s="49" t="s">
        <v>912</v>
      </c>
      <c r="E202" s="289">
        <f>SUM(E203)</f>
        <v>2600</v>
      </c>
    </row>
    <row r="203" spans="1:5" s="290" customFormat="1" ht="19.5" customHeight="1">
      <c r="A203" s="287"/>
      <c r="B203" s="293"/>
      <c r="C203" s="287"/>
      <c r="D203" s="291" t="s">
        <v>985</v>
      </c>
      <c r="E203" s="289">
        <v>2600</v>
      </c>
    </row>
    <row r="204" spans="1:5" s="290" customFormat="1" ht="19.5" customHeight="1">
      <c r="A204" s="287"/>
      <c r="B204" s="287"/>
      <c r="C204" s="287"/>
      <c r="D204" s="49" t="s">
        <v>948</v>
      </c>
      <c r="E204" s="289">
        <f>SUM(E205)</f>
        <v>1021</v>
      </c>
    </row>
    <row r="205" spans="1:5" s="290" customFormat="1" ht="19.5" customHeight="1">
      <c r="A205" s="288"/>
      <c r="B205" s="288"/>
      <c r="C205" s="288"/>
      <c r="D205" s="291" t="s">
        <v>985</v>
      </c>
      <c r="E205" s="289">
        <v>1021</v>
      </c>
    </row>
    <row r="206" spans="1:5" s="290" customFormat="1" ht="19.5" customHeight="1">
      <c r="A206" s="287"/>
      <c r="B206" s="287"/>
      <c r="C206" s="287"/>
      <c r="D206" s="49" t="s">
        <v>915</v>
      </c>
      <c r="E206" s="289">
        <f>SUM(E207)</f>
        <v>3521</v>
      </c>
    </row>
    <row r="207" spans="1:5" s="290" customFormat="1" ht="19.5" customHeight="1">
      <c r="A207" s="288"/>
      <c r="B207" s="288"/>
      <c r="C207" s="288"/>
      <c r="D207" s="291" t="s">
        <v>986</v>
      </c>
      <c r="E207" s="289">
        <v>3521</v>
      </c>
    </row>
    <row r="208" spans="1:5" s="290" customFormat="1" ht="19.5" customHeight="1">
      <c r="A208" s="287"/>
      <c r="B208" s="287"/>
      <c r="C208" s="287"/>
      <c r="D208" s="49" t="s">
        <v>916</v>
      </c>
      <c r="E208" s="289">
        <f>SUM(E209)</f>
        <v>3335</v>
      </c>
    </row>
    <row r="209" spans="1:5" s="290" customFormat="1" ht="19.5" customHeight="1">
      <c r="A209" s="287"/>
      <c r="B209" s="287"/>
      <c r="C209" s="287"/>
      <c r="D209" s="291" t="s">
        <v>985</v>
      </c>
      <c r="E209" s="289">
        <v>3335</v>
      </c>
    </row>
    <row r="210" spans="1:5" s="290" customFormat="1" ht="19.5" customHeight="1">
      <c r="A210" s="287"/>
      <c r="B210" s="287"/>
      <c r="C210" s="287"/>
      <c r="D210" s="49" t="s">
        <v>933</v>
      </c>
      <c r="E210" s="289">
        <f>SUM(E211)</f>
        <v>800</v>
      </c>
    </row>
    <row r="211" spans="1:5" s="290" customFormat="1" ht="19.5" customHeight="1">
      <c r="A211" s="287"/>
      <c r="B211" s="293"/>
      <c r="C211" s="287"/>
      <c r="D211" s="291" t="s">
        <v>987</v>
      </c>
      <c r="E211" s="289">
        <v>800</v>
      </c>
    </row>
    <row r="212" spans="1:5" s="290" customFormat="1" ht="19.5" customHeight="1">
      <c r="A212" s="287"/>
      <c r="B212" s="287"/>
      <c r="C212" s="287"/>
      <c r="D212" s="49" t="s">
        <v>918</v>
      </c>
      <c r="E212" s="289">
        <f>SUM(E213)</f>
        <v>1561</v>
      </c>
    </row>
    <row r="213" spans="1:5" s="290" customFormat="1" ht="19.5" customHeight="1">
      <c r="A213" s="287" t="s">
        <v>130</v>
      </c>
      <c r="B213" s="287"/>
      <c r="C213" s="287"/>
      <c r="D213" s="291" t="s">
        <v>985</v>
      </c>
      <c r="E213" s="289">
        <v>1561</v>
      </c>
    </row>
    <row r="214" spans="1:5" s="290" customFormat="1" ht="19.5" customHeight="1">
      <c r="A214" s="287"/>
      <c r="B214" s="287"/>
      <c r="C214" s="287"/>
      <c r="D214" s="49" t="s">
        <v>919</v>
      </c>
      <c r="E214" s="289">
        <f>SUM(E215)</f>
        <v>2590</v>
      </c>
    </row>
    <row r="215" spans="1:5" s="290" customFormat="1" ht="19.5" customHeight="1">
      <c r="A215" s="287"/>
      <c r="B215" s="287"/>
      <c r="C215" s="287"/>
      <c r="D215" s="291" t="s">
        <v>987</v>
      </c>
      <c r="E215" s="289">
        <v>2590</v>
      </c>
    </row>
    <row r="216" spans="1:5" s="290" customFormat="1" ht="19.5" customHeight="1">
      <c r="A216" s="287"/>
      <c r="B216" s="287"/>
      <c r="C216" s="287"/>
      <c r="D216" s="49" t="s">
        <v>920</v>
      </c>
      <c r="E216" s="289">
        <f>SUM(E217)</f>
        <v>289</v>
      </c>
    </row>
    <row r="217" spans="1:5" s="290" customFormat="1" ht="19.5" customHeight="1">
      <c r="A217" s="292"/>
      <c r="B217" s="47"/>
      <c r="C217" s="288"/>
      <c r="D217" s="291" t="s">
        <v>987</v>
      </c>
      <c r="E217" s="289">
        <v>289</v>
      </c>
    </row>
    <row r="218" spans="1:5" s="290" customFormat="1" ht="19.5" customHeight="1">
      <c r="A218" s="287"/>
      <c r="B218" s="287"/>
      <c r="C218" s="287"/>
      <c r="D218" s="49" t="s">
        <v>924</v>
      </c>
      <c r="E218" s="289">
        <f>SUM(E219)</f>
        <v>4810</v>
      </c>
    </row>
    <row r="219" spans="1:5" s="290" customFormat="1" ht="19.5" customHeight="1">
      <c r="A219" s="287"/>
      <c r="B219" s="293"/>
      <c r="C219" s="287"/>
      <c r="D219" s="291" t="s">
        <v>987</v>
      </c>
      <c r="E219" s="289">
        <v>4810</v>
      </c>
    </row>
    <row r="220" spans="1:5" s="290" customFormat="1" ht="19.5" customHeight="1">
      <c r="A220" s="287"/>
      <c r="B220" s="287"/>
      <c r="C220" s="287"/>
      <c r="D220" s="49" t="s">
        <v>943</v>
      </c>
      <c r="E220" s="289">
        <f>SUM(E221)</f>
        <v>500</v>
      </c>
    </row>
    <row r="221" spans="1:5" s="290" customFormat="1" ht="19.5" customHeight="1">
      <c r="A221" s="288"/>
      <c r="B221" s="288"/>
      <c r="C221" s="288"/>
      <c r="D221" s="291" t="s">
        <v>985</v>
      </c>
      <c r="E221" s="289">
        <v>500</v>
      </c>
    </row>
    <row r="222" spans="1:5" s="290" customFormat="1" ht="19.5" customHeight="1">
      <c r="A222" s="287"/>
      <c r="B222" s="287"/>
      <c r="C222" s="287"/>
      <c r="D222" s="49" t="s">
        <v>937</v>
      </c>
      <c r="E222" s="289">
        <f>SUM(E223)</f>
        <v>5020</v>
      </c>
    </row>
    <row r="223" spans="1:5" s="290" customFormat="1" ht="19.5" customHeight="1">
      <c r="A223" s="288"/>
      <c r="B223" s="288"/>
      <c r="C223" s="288"/>
      <c r="D223" s="291" t="s">
        <v>985</v>
      </c>
      <c r="E223" s="289">
        <v>5020</v>
      </c>
    </row>
    <row r="224" spans="1:5" s="290" customFormat="1" ht="19.5" customHeight="1">
      <c r="A224" s="287"/>
      <c r="B224" s="287"/>
      <c r="C224" s="287"/>
      <c r="D224" s="49" t="s">
        <v>949</v>
      </c>
      <c r="E224" s="289">
        <f>SUM(E225)</f>
        <v>225</v>
      </c>
    </row>
    <row r="225" spans="1:5" s="290" customFormat="1" ht="19.5" customHeight="1">
      <c r="A225" s="288"/>
      <c r="B225" s="288"/>
      <c r="C225" s="288"/>
      <c r="D225" s="291" t="s">
        <v>987</v>
      </c>
      <c r="E225" s="289">
        <v>225</v>
      </c>
    </row>
    <row r="226" spans="1:5" s="290" customFormat="1" ht="19.5" customHeight="1">
      <c r="A226" s="287"/>
      <c r="B226" s="287"/>
      <c r="C226" s="287"/>
      <c r="D226" s="49" t="s">
        <v>950</v>
      </c>
      <c r="E226" s="289">
        <f>SUM(E227)</f>
        <v>4886</v>
      </c>
    </row>
    <row r="227" spans="1:5" s="290" customFormat="1" ht="19.5" customHeight="1">
      <c r="A227" s="288"/>
      <c r="B227" s="288"/>
      <c r="C227" s="288"/>
      <c r="D227" s="291" t="s">
        <v>987</v>
      </c>
      <c r="E227" s="289">
        <v>4886</v>
      </c>
    </row>
    <row r="228" spans="1:5" s="290" customFormat="1" ht="19.5" customHeight="1">
      <c r="A228" s="287"/>
      <c r="B228" s="287"/>
      <c r="C228" s="287"/>
      <c r="D228" s="49" t="s">
        <v>929</v>
      </c>
      <c r="E228" s="289">
        <f>SUM(E229)</f>
        <v>1850</v>
      </c>
    </row>
    <row r="229" spans="1:5" s="290" customFormat="1" ht="19.5" customHeight="1">
      <c r="A229" s="287"/>
      <c r="B229" s="287"/>
      <c r="C229" s="287"/>
      <c r="D229" s="291" t="s">
        <v>985</v>
      </c>
      <c r="E229" s="289">
        <v>1850</v>
      </c>
    </row>
    <row r="230" spans="1:5" s="290" customFormat="1" ht="21.75" customHeight="1">
      <c r="A230" s="66"/>
      <c r="B230" s="66"/>
      <c r="C230" s="66">
        <v>4260</v>
      </c>
      <c r="D230" s="15" t="s">
        <v>951</v>
      </c>
      <c r="E230" s="286">
        <f>SUM(E231)</f>
        <v>150</v>
      </c>
    </row>
    <row r="231" spans="1:5" s="301" customFormat="1" ht="19.5" customHeight="1">
      <c r="A231" s="304"/>
      <c r="B231" s="304"/>
      <c r="C231" s="304"/>
      <c r="D231" s="119" t="s">
        <v>918</v>
      </c>
      <c r="E231" s="300">
        <f>SUM(E232)</f>
        <v>150</v>
      </c>
    </row>
    <row r="232" spans="1:5" s="301" customFormat="1" ht="19.5" customHeight="1">
      <c r="A232" s="299" t="s">
        <v>130</v>
      </c>
      <c r="B232" s="299"/>
      <c r="C232" s="299"/>
      <c r="D232" s="302" t="s">
        <v>988</v>
      </c>
      <c r="E232" s="300">
        <v>150</v>
      </c>
    </row>
    <row r="233" spans="1:5" s="290" customFormat="1" ht="21.75" customHeight="1">
      <c r="A233" s="66"/>
      <c r="B233" s="66"/>
      <c r="C233" s="66" t="s">
        <v>445</v>
      </c>
      <c r="D233" s="15" t="s">
        <v>50</v>
      </c>
      <c r="E233" s="286">
        <f>SUM(E234,E236,E238,E240,E242,E244,E246,E248,E251)</f>
        <v>7112</v>
      </c>
    </row>
    <row r="234" spans="1:5" s="290" customFormat="1" ht="19.5" customHeight="1">
      <c r="A234" s="288"/>
      <c r="B234" s="288"/>
      <c r="C234" s="288"/>
      <c r="D234" s="49" t="s">
        <v>910</v>
      </c>
      <c r="E234" s="289">
        <f>SUM(E235)</f>
        <v>500</v>
      </c>
    </row>
    <row r="235" spans="1:5" s="290" customFormat="1" ht="19.5" customHeight="1">
      <c r="A235" s="287"/>
      <c r="B235" s="287"/>
      <c r="C235" s="287"/>
      <c r="D235" s="291" t="s">
        <v>989</v>
      </c>
      <c r="E235" s="289">
        <v>500</v>
      </c>
    </row>
    <row r="236" spans="1:5" s="290" customFormat="1" ht="19.5" customHeight="1">
      <c r="A236" s="288"/>
      <c r="B236" s="288"/>
      <c r="C236" s="288"/>
      <c r="D236" s="49" t="s">
        <v>912</v>
      </c>
      <c r="E236" s="289">
        <f>SUM(E237)</f>
        <v>1056</v>
      </c>
    </row>
    <row r="237" spans="1:5" s="290" customFormat="1" ht="19.5" customHeight="1">
      <c r="A237" s="287"/>
      <c r="B237" s="287"/>
      <c r="C237" s="287"/>
      <c r="D237" s="291" t="s">
        <v>990</v>
      </c>
      <c r="E237" s="289">
        <v>1056</v>
      </c>
    </row>
    <row r="238" spans="1:5" s="290" customFormat="1" ht="19.5" customHeight="1">
      <c r="A238" s="288"/>
      <c r="B238" s="288"/>
      <c r="C238" s="288"/>
      <c r="D238" s="49" t="s">
        <v>948</v>
      </c>
      <c r="E238" s="289">
        <f>SUM(E239)</f>
        <v>200</v>
      </c>
    </row>
    <row r="239" spans="1:5" s="290" customFormat="1" ht="19.5" customHeight="1">
      <c r="A239" s="288"/>
      <c r="B239" s="288"/>
      <c r="C239" s="288"/>
      <c r="D239" s="291" t="s">
        <v>991</v>
      </c>
      <c r="E239" s="289">
        <v>200</v>
      </c>
    </row>
    <row r="240" spans="1:5" s="290" customFormat="1" ht="19.5" customHeight="1">
      <c r="A240" s="288"/>
      <c r="B240" s="288"/>
      <c r="C240" s="288"/>
      <c r="D240" s="49" t="s">
        <v>915</v>
      </c>
      <c r="E240" s="289">
        <f>SUM(E241)</f>
        <v>300</v>
      </c>
    </row>
    <row r="241" spans="1:5" s="290" customFormat="1" ht="19.5" customHeight="1">
      <c r="A241" s="288"/>
      <c r="B241" s="45"/>
      <c r="C241" s="287"/>
      <c r="D241" s="291" t="s">
        <v>992</v>
      </c>
      <c r="E241" s="289">
        <v>300</v>
      </c>
    </row>
    <row r="242" spans="1:5" s="290" customFormat="1" ht="19.5" customHeight="1">
      <c r="A242" s="288"/>
      <c r="B242" s="288"/>
      <c r="C242" s="288"/>
      <c r="D242" s="49" t="s">
        <v>916</v>
      </c>
      <c r="E242" s="289">
        <f>SUM(E243)</f>
        <v>600</v>
      </c>
    </row>
    <row r="243" spans="1:5" s="290" customFormat="1" ht="19.5" customHeight="1">
      <c r="A243" s="288"/>
      <c r="B243" s="45"/>
      <c r="C243" s="287"/>
      <c r="D243" s="291" t="s">
        <v>992</v>
      </c>
      <c r="E243" s="289">
        <v>600</v>
      </c>
    </row>
    <row r="244" spans="1:5" s="290" customFormat="1" ht="19.5" customHeight="1">
      <c r="A244" s="288"/>
      <c r="B244" s="288"/>
      <c r="C244" s="288"/>
      <c r="D244" s="49" t="s">
        <v>933</v>
      </c>
      <c r="E244" s="289">
        <f>SUM(E245)</f>
        <v>1100</v>
      </c>
    </row>
    <row r="245" spans="1:5" s="290" customFormat="1" ht="19.5" customHeight="1">
      <c r="A245" s="288"/>
      <c r="B245" s="45"/>
      <c r="C245" s="287"/>
      <c r="D245" s="291" t="s">
        <v>989</v>
      </c>
      <c r="E245" s="289">
        <v>1100</v>
      </c>
    </row>
    <row r="246" spans="1:5" s="290" customFormat="1" ht="19.5" customHeight="1">
      <c r="A246" s="288"/>
      <c r="B246" s="288"/>
      <c r="C246" s="288"/>
      <c r="D246" s="49" t="s">
        <v>918</v>
      </c>
      <c r="E246" s="289">
        <f>SUM(E247)</f>
        <v>200</v>
      </c>
    </row>
    <row r="247" spans="1:5" s="290" customFormat="1" ht="19.5" customHeight="1">
      <c r="A247" s="292"/>
      <c r="B247" s="45"/>
      <c r="C247" s="45"/>
      <c r="D247" s="291" t="s">
        <v>991</v>
      </c>
      <c r="E247" s="289">
        <v>200</v>
      </c>
    </row>
    <row r="248" spans="1:5" s="290" customFormat="1" ht="19.5" customHeight="1">
      <c r="A248" s="288"/>
      <c r="B248" s="288"/>
      <c r="C248" s="288"/>
      <c r="D248" s="49" t="s">
        <v>919</v>
      </c>
      <c r="E248" s="289">
        <f>SUM(E249,E250)</f>
        <v>2856</v>
      </c>
    </row>
    <row r="249" spans="1:5" s="290" customFormat="1" ht="19.5" customHeight="1">
      <c r="A249" s="287"/>
      <c r="B249" s="293"/>
      <c r="C249" s="287"/>
      <c r="D249" s="291" t="s">
        <v>993</v>
      </c>
      <c r="E249" s="50">
        <v>2556</v>
      </c>
    </row>
    <row r="250" spans="1:5" s="290" customFormat="1" ht="19.5" customHeight="1">
      <c r="A250" s="287"/>
      <c r="B250" s="293"/>
      <c r="C250" s="287"/>
      <c r="D250" s="291" t="s">
        <v>991</v>
      </c>
      <c r="E250" s="50">
        <v>300</v>
      </c>
    </row>
    <row r="251" spans="1:5" s="290" customFormat="1" ht="19.5" customHeight="1">
      <c r="A251" s="288"/>
      <c r="B251" s="288"/>
      <c r="C251" s="288"/>
      <c r="D251" s="49" t="s">
        <v>924</v>
      </c>
      <c r="E251" s="289">
        <f>SUM(E252)</f>
        <v>300</v>
      </c>
    </row>
    <row r="252" spans="1:5" s="290" customFormat="1" ht="19.5" customHeight="1">
      <c r="A252" s="292"/>
      <c r="B252" s="45"/>
      <c r="C252" s="45"/>
      <c r="D252" s="291" t="s">
        <v>994</v>
      </c>
      <c r="E252" s="289">
        <v>300</v>
      </c>
    </row>
    <row r="253" spans="1:5" s="169" customFormat="1" ht="22.5" customHeight="1">
      <c r="A253" s="79"/>
      <c r="B253" s="65"/>
      <c r="C253" s="66">
        <v>6060</v>
      </c>
      <c r="D253" s="15" t="s">
        <v>61</v>
      </c>
      <c r="E253" s="286">
        <f>SUM(E254)</f>
        <v>8500</v>
      </c>
    </row>
    <row r="254" spans="1:5" s="301" customFormat="1" ht="19.5" customHeight="1">
      <c r="A254" s="304"/>
      <c r="B254" s="304"/>
      <c r="C254" s="304"/>
      <c r="D254" s="119" t="s">
        <v>924</v>
      </c>
      <c r="E254" s="300">
        <f>SUM(E255)</f>
        <v>8500</v>
      </c>
    </row>
    <row r="255" spans="1:5" s="301" customFormat="1" ht="19.5" customHeight="1">
      <c r="A255" s="307"/>
      <c r="B255" s="127"/>
      <c r="C255" s="127"/>
      <c r="D255" s="302" t="s">
        <v>995</v>
      </c>
      <c r="E255" s="300">
        <v>8500</v>
      </c>
    </row>
    <row r="256" spans="1:5" s="296" customFormat="1" ht="21.75" customHeight="1">
      <c r="A256" s="31" t="s">
        <v>37</v>
      </c>
      <c r="B256" s="6"/>
      <c r="C256" s="23"/>
      <c r="D256" s="22" t="s">
        <v>75</v>
      </c>
      <c r="E256" s="295">
        <f>SUM(E257)</f>
        <v>51213</v>
      </c>
    </row>
    <row r="257" spans="1:5" s="290" customFormat="1" ht="21.75" customHeight="1">
      <c r="A257" s="79"/>
      <c r="B257" s="65" t="s">
        <v>865</v>
      </c>
      <c r="C257" s="71"/>
      <c r="D257" s="15" t="s">
        <v>996</v>
      </c>
      <c r="E257" s="286">
        <f>SUM(E258,E281,E310,E313)</f>
        <v>51213</v>
      </c>
    </row>
    <row r="258" spans="1:5" s="290" customFormat="1" ht="21.75" customHeight="1">
      <c r="A258" s="66"/>
      <c r="B258" s="66"/>
      <c r="C258" s="66" t="s">
        <v>439</v>
      </c>
      <c r="D258" s="15" t="s">
        <v>60</v>
      </c>
      <c r="E258" s="286">
        <f>SUM(E259,E261,E263,E265,E267,E269,E271,E273,E275,E279)</f>
        <v>28192</v>
      </c>
    </row>
    <row r="259" spans="1:5" s="290" customFormat="1" ht="19.5" customHeight="1">
      <c r="A259" s="287"/>
      <c r="B259" s="287"/>
      <c r="C259" s="287"/>
      <c r="D259" s="49" t="s">
        <v>941</v>
      </c>
      <c r="E259" s="289">
        <f>SUM(E260)</f>
        <v>223</v>
      </c>
    </row>
    <row r="260" spans="1:5" s="290" customFormat="1" ht="19.5" customHeight="1">
      <c r="A260" s="292"/>
      <c r="B260" s="288"/>
      <c r="C260" s="45"/>
      <c r="D260" s="291" t="s">
        <v>997</v>
      </c>
      <c r="E260" s="289">
        <v>223</v>
      </c>
    </row>
    <row r="261" spans="1:5" s="290" customFormat="1" ht="19.5" customHeight="1">
      <c r="A261" s="287"/>
      <c r="B261" s="287"/>
      <c r="C261" s="287"/>
      <c r="D261" s="49" t="s">
        <v>946</v>
      </c>
      <c r="E261" s="289">
        <f>SUM(E262)</f>
        <v>6390</v>
      </c>
    </row>
    <row r="262" spans="1:5" s="290" customFormat="1" ht="24" customHeight="1">
      <c r="A262" s="287"/>
      <c r="B262" s="287"/>
      <c r="C262" s="287"/>
      <c r="D262" s="291" t="s">
        <v>998</v>
      </c>
      <c r="E262" s="289">
        <v>6390</v>
      </c>
    </row>
    <row r="263" spans="1:5" s="290" customFormat="1" ht="19.5" customHeight="1">
      <c r="A263" s="287"/>
      <c r="B263" s="287"/>
      <c r="C263" s="287"/>
      <c r="D263" s="49" t="s">
        <v>912</v>
      </c>
      <c r="E263" s="289">
        <f>SUM(E264)</f>
        <v>500</v>
      </c>
    </row>
    <row r="264" spans="1:5" s="290" customFormat="1" ht="19.5" customHeight="1">
      <c r="A264" s="288"/>
      <c r="B264" s="288"/>
      <c r="C264" s="45"/>
      <c r="D264" s="291" t="s">
        <v>999</v>
      </c>
      <c r="E264" s="289">
        <v>500</v>
      </c>
    </row>
    <row r="265" spans="1:5" s="290" customFormat="1" ht="19.5" customHeight="1">
      <c r="A265" s="287"/>
      <c r="B265" s="287"/>
      <c r="C265" s="287"/>
      <c r="D265" s="49" t="s">
        <v>948</v>
      </c>
      <c r="E265" s="289">
        <f>SUM(E266)</f>
        <v>7700</v>
      </c>
    </row>
    <row r="266" spans="1:5" s="290" customFormat="1" ht="24" customHeight="1">
      <c r="A266" s="287"/>
      <c r="B266" s="287"/>
      <c r="C266" s="287"/>
      <c r="D266" s="291" t="s">
        <v>1000</v>
      </c>
      <c r="E266" s="289">
        <v>7700</v>
      </c>
    </row>
    <row r="267" spans="1:5" s="290" customFormat="1" ht="19.5" customHeight="1">
      <c r="A267" s="287"/>
      <c r="B267" s="287"/>
      <c r="C267" s="287"/>
      <c r="D267" s="49" t="s">
        <v>916</v>
      </c>
      <c r="E267" s="289">
        <f>SUM(E268)</f>
        <v>1700</v>
      </c>
    </row>
    <row r="268" spans="1:5" s="290" customFormat="1" ht="19.5" customHeight="1">
      <c r="A268" s="287"/>
      <c r="B268" s="287"/>
      <c r="C268" s="287"/>
      <c r="D268" s="291" t="s">
        <v>1001</v>
      </c>
      <c r="E268" s="289">
        <v>1700</v>
      </c>
    </row>
    <row r="269" spans="1:5" s="290" customFormat="1" ht="19.5" customHeight="1">
      <c r="A269" s="287"/>
      <c r="B269" s="287"/>
      <c r="C269" s="287"/>
      <c r="D269" s="49" t="s">
        <v>933</v>
      </c>
      <c r="E269" s="289">
        <f>SUM(E270)</f>
        <v>150</v>
      </c>
    </row>
    <row r="270" spans="1:5" s="290" customFormat="1" ht="19.5" customHeight="1">
      <c r="A270" s="287"/>
      <c r="B270" s="293"/>
      <c r="C270" s="287"/>
      <c r="D270" s="291" t="s">
        <v>1001</v>
      </c>
      <c r="E270" s="289">
        <v>150</v>
      </c>
    </row>
    <row r="271" spans="1:5" s="290" customFormat="1" ht="19.5" customHeight="1">
      <c r="A271" s="287"/>
      <c r="B271" s="287"/>
      <c r="C271" s="287"/>
      <c r="D271" s="49" t="s">
        <v>920</v>
      </c>
      <c r="E271" s="289">
        <f>SUM(E272)</f>
        <v>2500</v>
      </c>
    </row>
    <row r="272" spans="1:5" s="290" customFormat="1" ht="19.5" customHeight="1">
      <c r="A272" s="292"/>
      <c r="B272" s="288"/>
      <c r="C272" s="45"/>
      <c r="D272" s="291" t="s">
        <v>1002</v>
      </c>
      <c r="E272" s="50">
        <v>2500</v>
      </c>
    </row>
    <row r="273" spans="1:5" s="290" customFormat="1" ht="19.5" customHeight="1">
      <c r="A273" s="287"/>
      <c r="B273" s="287"/>
      <c r="C273" s="287"/>
      <c r="D273" s="49" t="s">
        <v>937</v>
      </c>
      <c r="E273" s="289">
        <f>SUM(E274)</f>
        <v>1600</v>
      </c>
    </row>
    <row r="274" spans="1:5" s="290" customFormat="1" ht="19.5" customHeight="1">
      <c r="A274" s="288"/>
      <c r="B274" s="288"/>
      <c r="C274" s="288"/>
      <c r="D274" s="291" t="s">
        <v>1003</v>
      </c>
      <c r="E274" s="289">
        <v>1600</v>
      </c>
    </row>
    <row r="275" spans="1:5" s="290" customFormat="1" ht="19.5" customHeight="1">
      <c r="A275" s="287"/>
      <c r="B275" s="287"/>
      <c r="C275" s="287"/>
      <c r="D275" s="49" t="s">
        <v>949</v>
      </c>
      <c r="E275" s="289">
        <f>SUM(E276,E277,E278)</f>
        <v>6929</v>
      </c>
    </row>
    <row r="276" spans="1:5" s="290" customFormat="1" ht="19.5" customHeight="1">
      <c r="A276" s="292"/>
      <c r="B276" s="47"/>
      <c r="C276" s="287"/>
      <c r="D276" s="291" t="s">
        <v>1004</v>
      </c>
      <c r="E276" s="289">
        <v>1300</v>
      </c>
    </row>
    <row r="277" spans="1:5" s="290" customFormat="1" ht="24" customHeight="1">
      <c r="A277" s="292"/>
      <c r="B277" s="47"/>
      <c r="C277" s="287"/>
      <c r="D277" s="291" t="s">
        <v>1005</v>
      </c>
      <c r="E277" s="289">
        <v>2629</v>
      </c>
    </row>
    <row r="278" spans="1:5" s="290" customFormat="1" ht="19.5" customHeight="1">
      <c r="A278" s="292"/>
      <c r="B278" s="47"/>
      <c r="C278" s="287"/>
      <c r="D278" s="291" t="s">
        <v>1006</v>
      </c>
      <c r="E278" s="289">
        <v>3000</v>
      </c>
    </row>
    <row r="279" spans="1:5" s="290" customFormat="1" ht="19.5" customHeight="1">
      <c r="A279" s="287"/>
      <c r="B279" s="287"/>
      <c r="C279" s="287"/>
      <c r="D279" s="49" t="s">
        <v>929</v>
      </c>
      <c r="E279" s="289">
        <f>SUM(E280)</f>
        <v>500</v>
      </c>
    </row>
    <row r="280" spans="1:5" s="290" customFormat="1" ht="19.5" customHeight="1">
      <c r="A280" s="292"/>
      <c r="B280" s="47"/>
      <c r="C280" s="287"/>
      <c r="D280" s="291" t="s">
        <v>1007</v>
      </c>
      <c r="E280" s="289">
        <v>500</v>
      </c>
    </row>
    <row r="281" spans="1:5" s="290" customFormat="1" ht="21.75" customHeight="1">
      <c r="A281" s="66"/>
      <c r="B281" s="66"/>
      <c r="C281" s="66" t="s">
        <v>458</v>
      </c>
      <c r="D281" s="15" t="s">
        <v>951</v>
      </c>
      <c r="E281" s="286">
        <f>SUM(E282,E284,E286,E288,E290,E292,E294,E296,E298,E300,E302,E304,E306,E308)</f>
        <v>17482</v>
      </c>
    </row>
    <row r="282" spans="1:5" s="301" customFormat="1" ht="19.5" customHeight="1">
      <c r="A282" s="299"/>
      <c r="B282" s="299"/>
      <c r="C282" s="299"/>
      <c r="D282" s="119" t="s">
        <v>941</v>
      </c>
      <c r="E282" s="300">
        <f>SUM(E283)</f>
        <v>912</v>
      </c>
    </row>
    <row r="283" spans="1:5" s="301" customFormat="1" ht="19.5" customHeight="1">
      <c r="A283" s="299"/>
      <c r="B283" s="299"/>
      <c r="C283" s="299"/>
      <c r="D283" s="302" t="s">
        <v>1008</v>
      </c>
      <c r="E283" s="300">
        <v>912</v>
      </c>
    </row>
    <row r="284" spans="1:5" s="301" customFormat="1" ht="19.5" customHeight="1">
      <c r="A284" s="299"/>
      <c r="B284" s="299"/>
      <c r="C284" s="299"/>
      <c r="D284" s="119" t="s">
        <v>946</v>
      </c>
      <c r="E284" s="300">
        <f>SUM(E285)</f>
        <v>650</v>
      </c>
    </row>
    <row r="285" spans="1:5" s="301" customFormat="1" ht="19.5" customHeight="1">
      <c r="A285" s="299"/>
      <c r="B285" s="299"/>
      <c r="C285" s="299"/>
      <c r="D285" s="302" t="s">
        <v>1008</v>
      </c>
      <c r="E285" s="300">
        <v>650</v>
      </c>
    </row>
    <row r="286" spans="1:5" s="301" customFormat="1" ht="19.5" customHeight="1">
      <c r="A286" s="299"/>
      <c r="B286" s="299"/>
      <c r="C286" s="299"/>
      <c r="D286" s="119" t="s">
        <v>912</v>
      </c>
      <c r="E286" s="300">
        <f>SUM(E287)</f>
        <v>1700</v>
      </c>
    </row>
    <row r="287" spans="1:5" s="301" customFormat="1" ht="19.5" customHeight="1">
      <c r="A287" s="299"/>
      <c r="B287" s="299"/>
      <c r="C287" s="299"/>
      <c r="D287" s="302" t="s">
        <v>1008</v>
      </c>
      <c r="E287" s="300">
        <v>1700</v>
      </c>
    </row>
    <row r="288" spans="1:5" s="301" customFormat="1" ht="19.5" customHeight="1">
      <c r="A288" s="299"/>
      <c r="B288" s="299"/>
      <c r="C288" s="299"/>
      <c r="D288" s="119" t="s">
        <v>948</v>
      </c>
      <c r="E288" s="300">
        <f>SUM(E289)</f>
        <v>1700</v>
      </c>
    </row>
    <row r="289" spans="1:5" s="301" customFormat="1" ht="19.5" customHeight="1">
      <c r="A289" s="299"/>
      <c r="B289" s="299"/>
      <c r="C289" s="299"/>
      <c r="D289" s="302" t="s">
        <v>1008</v>
      </c>
      <c r="E289" s="300">
        <v>1700</v>
      </c>
    </row>
    <row r="290" spans="1:5" s="301" customFormat="1" ht="19.5" customHeight="1">
      <c r="A290" s="299"/>
      <c r="B290" s="299"/>
      <c r="C290" s="299"/>
      <c r="D290" s="119" t="s">
        <v>915</v>
      </c>
      <c r="E290" s="300">
        <f>SUM(E291)</f>
        <v>1300</v>
      </c>
    </row>
    <row r="291" spans="1:5" s="301" customFormat="1" ht="19.5" customHeight="1">
      <c r="A291" s="304"/>
      <c r="B291" s="304"/>
      <c r="C291" s="304"/>
      <c r="D291" s="302" t="s">
        <v>1008</v>
      </c>
      <c r="E291" s="300">
        <v>1300</v>
      </c>
    </row>
    <row r="292" spans="1:5" s="301" customFormat="1" ht="19.5" customHeight="1">
      <c r="A292" s="299"/>
      <c r="B292" s="299"/>
      <c r="C292" s="299"/>
      <c r="D292" s="119" t="s">
        <v>916</v>
      </c>
      <c r="E292" s="300">
        <f>SUM(E293)</f>
        <v>1400</v>
      </c>
    </row>
    <row r="293" spans="1:5" s="301" customFormat="1" ht="19.5" customHeight="1">
      <c r="A293" s="299"/>
      <c r="B293" s="299"/>
      <c r="C293" s="299"/>
      <c r="D293" s="302" t="s">
        <v>1008</v>
      </c>
      <c r="E293" s="300">
        <v>1400</v>
      </c>
    </row>
    <row r="294" spans="1:5" s="301" customFormat="1" ht="19.5" customHeight="1">
      <c r="A294" s="299"/>
      <c r="B294" s="299"/>
      <c r="C294" s="299"/>
      <c r="D294" s="119" t="s">
        <v>933</v>
      </c>
      <c r="E294" s="300">
        <f>SUM(E295)</f>
        <v>1250</v>
      </c>
    </row>
    <row r="295" spans="1:5" s="301" customFormat="1" ht="19.5" customHeight="1">
      <c r="A295" s="299"/>
      <c r="B295" s="299"/>
      <c r="C295" s="299"/>
      <c r="D295" s="302" t="s">
        <v>1008</v>
      </c>
      <c r="E295" s="300">
        <v>1250</v>
      </c>
    </row>
    <row r="296" spans="1:5" s="301" customFormat="1" ht="19.5" customHeight="1">
      <c r="A296" s="299"/>
      <c r="B296" s="299"/>
      <c r="C296" s="299"/>
      <c r="D296" s="119" t="s">
        <v>919</v>
      </c>
      <c r="E296" s="300">
        <f>SUM(E297)</f>
        <v>2000</v>
      </c>
    </row>
    <row r="297" spans="1:5" s="301" customFormat="1" ht="19.5" customHeight="1">
      <c r="A297" s="299"/>
      <c r="B297" s="299"/>
      <c r="C297" s="299"/>
      <c r="D297" s="302" t="s">
        <v>1008</v>
      </c>
      <c r="E297" s="300">
        <v>2000</v>
      </c>
    </row>
    <row r="298" spans="1:5" s="301" customFormat="1" ht="19.5" customHeight="1">
      <c r="A298" s="299"/>
      <c r="B298" s="299"/>
      <c r="C298" s="299"/>
      <c r="D298" s="119" t="s">
        <v>924</v>
      </c>
      <c r="E298" s="300">
        <f>SUM(E299)</f>
        <v>1500</v>
      </c>
    </row>
    <row r="299" spans="1:5" s="301" customFormat="1" ht="19.5" customHeight="1">
      <c r="A299" s="299"/>
      <c r="B299" s="299"/>
      <c r="C299" s="299"/>
      <c r="D299" s="302" t="s">
        <v>1008</v>
      </c>
      <c r="E299" s="300">
        <v>1500</v>
      </c>
    </row>
    <row r="300" spans="1:5" s="301" customFormat="1" ht="19.5" customHeight="1">
      <c r="A300" s="299"/>
      <c r="B300" s="299"/>
      <c r="C300" s="299"/>
      <c r="D300" s="119" t="s">
        <v>937</v>
      </c>
      <c r="E300" s="300">
        <f>SUM(E301)</f>
        <v>1200</v>
      </c>
    </row>
    <row r="301" spans="1:5" s="301" customFormat="1" ht="19.5" customHeight="1">
      <c r="A301" s="299"/>
      <c r="B301" s="299"/>
      <c r="C301" s="299"/>
      <c r="D301" s="302" t="s">
        <v>1008</v>
      </c>
      <c r="E301" s="300">
        <v>1200</v>
      </c>
    </row>
    <row r="302" spans="1:5" s="301" customFormat="1" ht="19.5" customHeight="1">
      <c r="A302" s="299"/>
      <c r="B302" s="299"/>
      <c r="C302" s="299"/>
      <c r="D302" s="119" t="s">
        <v>949</v>
      </c>
      <c r="E302" s="300">
        <f>SUM(E303)</f>
        <v>2000</v>
      </c>
    </row>
    <row r="303" spans="1:5" s="301" customFormat="1" ht="19.5" customHeight="1">
      <c r="A303" s="299"/>
      <c r="B303" s="299"/>
      <c r="C303" s="299"/>
      <c r="D303" s="302" t="s">
        <v>1008</v>
      </c>
      <c r="E303" s="300">
        <v>2000</v>
      </c>
    </row>
    <row r="304" spans="1:5" s="301" customFormat="1" ht="19.5" customHeight="1">
      <c r="A304" s="299"/>
      <c r="B304" s="299"/>
      <c r="C304" s="299"/>
      <c r="D304" s="119" t="s">
        <v>950</v>
      </c>
      <c r="E304" s="300">
        <f>SUM(E305)</f>
        <v>450</v>
      </c>
    </row>
    <row r="305" spans="1:5" s="301" customFormat="1" ht="19.5" customHeight="1">
      <c r="A305" s="299"/>
      <c r="B305" s="299"/>
      <c r="C305" s="299"/>
      <c r="D305" s="302" t="s">
        <v>1008</v>
      </c>
      <c r="E305" s="300">
        <v>450</v>
      </c>
    </row>
    <row r="306" spans="1:5" s="301" customFormat="1" ht="19.5" customHeight="1">
      <c r="A306" s="299"/>
      <c r="B306" s="299"/>
      <c r="C306" s="299"/>
      <c r="D306" s="119" t="s">
        <v>927</v>
      </c>
      <c r="E306" s="300">
        <f>SUM(E307)</f>
        <v>420</v>
      </c>
    </row>
    <row r="307" spans="1:5" s="301" customFormat="1" ht="19.5" customHeight="1">
      <c r="A307" s="307"/>
      <c r="B307" s="126"/>
      <c r="C307" s="299"/>
      <c r="D307" s="302" t="s">
        <v>1008</v>
      </c>
      <c r="E307" s="300">
        <v>420</v>
      </c>
    </row>
    <row r="308" spans="1:5" s="301" customFormat="1" ht="19.5" customHeight="1">
      <c r="A308" s="299"/>
      <c r="B308" s="299"/>
      <c r="C308" s="299"/>
      <c r="D308" s="119" t="s">
        <v>929</v>
      </c>
      <c r="E308" s="300">
        <f>SUM(E309)</f>
        <v>1000</v>
      </c>
    </row>
    <row r="309" spans="1:5" s="301" customFormat="1" ht="19.5" customHeight="1">
      <c r="A309" s="307"/>
      <c r="B309" s="126"/>
      <c r="C309" s="299"/>
      <c r="D309" s="302" t="s">
        <v>1008</v>
      </c>
      <c r="E309" s="300">
        <v>1000</v>
      </c>
    </row>
    <row r="310" spans="1:5" s="290" customFormat="1" ht="21.75" customHeight="1">
      <c r="A310" s="66"/>
      <c r="B310" s="66"/>
      <c r="C310" s="66">
        <v>4270</v>
      </c>
      <c r="D310" s="298" t="s">
        <v>963</v>
      </c>
      <c r="E310" s="286">
        <f>SUM(E311)</f>
        <v>4639</v>
      </c>
    </row>
    <row r="311" spans="1:5" s="290" customFormat="1" ht="19.5" customHeight="1">
      <c r="A311" s="288"/>
      <c r="B311" s="288"/>
      <c r="C311" s="45"/>
      <c r="D311" s="49" t="s">
        <v>929</v>
      </c>
      <c r="E311" s="289">
        <f>SUM(E312)</f>
        <v>4639</v>
      </c>
    </row>
    <row r="312" spans="1:5" s="290" customFormat="1" ht="24.75" customHeight="1">
      <c r="A312" s="292"/>
      <c r="B312" s="47"/>
      <c r="C312" s="287"/>
      <c r="D312" s="291" t="s">
        <v>1009</v>
      </c>
      <c r="E312" s="289">
        <v>4639</v>
      </c>
    </row>
    <row r="313" spans="1:5" s="290" customFormat="1" ht="30" customHeight="1">
      <c r="A313" s="66"/>
      <c r="B313" s="66"/>
      <c r="C313" s="51">
        <v>4300</v>
      </c>
      <c r="D313" s="15" t="s">
        <v>50</v>
      </c>
      <c r="E313" s="286">
        <f>SUM(E314,E316)</f>
        <v>900</v>
      </c>
    </row>
    <row r="314" spans="1:5" s="290" customFormat="1" ht="19.5" customHeight="1">
      <c r="A314" s="288"/>
      <c r="B314" s="288"/>
      <c r="C314" s="45"/>
      <c r="D314" s="49" t="s">
        <v>916</v>
      </c>
      <c r="E314" s="289">
        <f>SUM(E315)</f>
        <v>300</v>
      </c>
    </row>
    <row r="315" spans="1:5" s="290" customFormat="1" ht="19.5" customHeight="1">
      <c r="A315" s="288"/>
      <c r="B315" s="45"/>
      <c r="C315" s="287"/>
      <c r="D315" s="291" t="s">
        <v>1010</v>
      </c>
      <c r="E315" s="289">
        <v>300</v>
      </c>
    </row>
    <row r="316" spans="1:5" s="290" customFormat="1" ht="19.5" customHeight="1">
      <c r="A316" s="288"/>
      <c r="B316" s="288"/>
      <c r="C316" s="45"/>
      <c r="D316" s="49" t="s">
        <v>933</v>
      </c>
      <c r="E316" s="289">
        <f>SUM(E317)</f>
        <v>600</v>
      </c>
    </row>
    <row r="317" spans="1:5" s="290" customFormat="1" ht="19.5" customHeight="1">
      <c r="A317" s="287"/>
      <c r="B317" s="287"/>
      <c r="C317" s="287"/>
      <c r="D317" s="291" t="s">
        <v>1011</v>
      </c>
      <c r="E317" s="289">
        <v>600</v>
      </c>
    </row>
    <row r="318" spans="1:5" s="290" customFormat="1" ht="21.75" customHeight="1">
      <c r="A318" s="79" t="s">
        <v>880</v>
      </c>
      <c r="B318" s="308"/>
      <c r="C318" s="309"/>
      <c r="D318" s="310" t="s">
        <v>881</v>
      </c>
      <c r="E318" s="311">
        <f>SUM(E319,E341)</f>
        <v>15177</v>
      </c>
    </row>
    <row r="319" spans="1:5" s="290" customFormat="1" ht="21.75" customHeight="1">
      <c r="A319" s="297"/>
      <c r="B319" s="312">
        <v>92605</v>
      </c>
      <c r="C319" s="71"/>
      <c r="D319" s="15" t="s">
        <v>1012</v>
      </c>
      <c r="E319" s="286">
        <f>SUM(E320,E331,E334)</f>
        <v>4920</v>
      </c>
    </row>
    <row r="320" spans="1:5" s="290" customFormat="1" ht="21.75" customHeight="1">
      <c r="A320" s="51"/>
      <c r="B320" s="66"/>
      <c r="C320" s="66" t="s">
        <v>439</v>
      </c>
      <c r="D320" s="15" t="s">
        <v>60</v>
      </c>
      <c r="E320" s="286">
        <f>SUM(E321,E323,E325,E327,E329)</f>
        <v>2220</v>
      </c>
    </row>
    <row r="321" spans="1:5" s="290" customFormat="1" ht="19.5" customHeight="1">
      <c r="A321" s="287"/>
      <c r="B321" s="287"/>
      <c r="C321" s="287"/>
      <c r="D321" s="49" t="s">
        <v>910</v>
      </c>
      <c r="E321" s="289">
        <f>SUM(E322)</f>
        <v>120</v>
      </c>
    </row>
    <row r="322" spans="1:5" s="290" customFormat="1" ht="19.5" customHeight="1">
      <c r="A322" s="287"/>
      <c r="B322" s="287"/>
      <c r="C322" s="287"/>
      <c r="D322" s="291" t="s">
        <v>1013</v>
      </c>
      <c r="E322" s="289">
        <v>120</v>
      </c>
    </row>
    <row r="323" spans="1:5" s="290" customFormat="1" ht="19.5" customHeight="1">
      <c r="A323" s="287"/>
      <c r="B323" s="287"/>
      <c r="C323" s="287"/>
      <c r="D323" s="49" t="s">
        <v>948</v>
      </c>
      <c r="E323" s="289">
        <f>SUM(E324)</f>
        <v>1000</v>
      </c>
    </row>
    <row r="324" spans="1:5" s="290" customFormat="1" ht="19.5" customHeight="1">
      <c r="A324" s="287"/>
      <c r="B324" s="287"/>
      <c r="C324" s="287"/>
      <c r="D324" s="291" t="s">
        <v>1014</v>
      </c>
      <c r="E324" s="289">
        <v>1000</v>
      </c>
    </row>
    <row r="325" spans="1:5" s="290" customFormat="1" ht="19.5" customHeight="1">
      <c r="A325" s="287"/>
      <c r="B325" s="287"/>
      <c r="C325" s="287"/>
      <c r="D325" s="49" t="s">
        <v>916</v>
      </c>
      <c r="E325" s="289">
        <f>SUM(E326)</f>
        <v>300</v>
      </c>
    </row>
    <row r="326" spans="1:5" s="290" customFormat="1" ht="19.5" customHeight="1">
      <c r="A326" s="287"/>
      <c r="B326" s="287"/>
      <c r="C326" s="287"/>
      <c r="D326" s="291" t="s">
        <v>1014</v>
      </c>
      <c r="E326" s="289">
        <v>300</v>
      </c>
    </row>
    <row r="327" spans="1:5" s="290" customFormat="1" ht="19.5" customHeight="1">
      <c r="A327" s="287"/>
      <c r="B327" s="287"/>
      <c r="C327" s="287"/>
      <c r="D327" s="49" t="s">
        <v>918</v>
      </c>
      <c r="E327" s="289">
        <f>SUM(E328)</f>
        <v>300</v>
      </c>
    </row>
    <row r="328" spans="1:5" s="290" customFormat="1" ht="19.5" customHeight="1">
      <c r="A328" s="287"/>
      <c r="B328" s="287"/>
      <c r="C328" s="287"/>
      <c r="D328" s="291" t="s">
        <v>1014</v>
      </c>
      <c r="E328" s="289">
        <v>300</v>
      </c>
    </row>
    <row r="329" spans="1:5" s="290" customFormat="1" ht="19.5" customHeight="1">
      <c r="A329" s="287"/>
      <c r="B329" s="287"/>
      <c r="C329" s="287"/>
      <c r="D329" s="49" t="s">
        <v>950</v>
      </c>
      <c r="E329" s="289">
        <f>SUM(E330)</f>
        <v>500</v>
      </c>
    </row>
    <row r="330" spans="1:5" s="290" customFormat="1" ht="19.5" customHeight="1">
      <c r="A330" s="287"/>
      <c r="B330" s="287"/>
      <c r="C330" s="287"/>
      <c r="D330" s="291" t="s">
        <v>1014</v>
      </c>
      <c r="E330" s="289">
        <v>500</v>
      </c>
    </row>
    <row r="331" spans="1:5" s="290" customFormat="1" ht="21.75" customHeight="1">
      <c r="A331" s="66"/>
      <c r="B331" s="66"/>
      <c r="C331" s="66" t="s">
        <v>458</v>
      </c>
      <c r="D331" s="15" t="s">
        <v>951</v>
      </c>
      <c r="E331" s="286">
        <f>SUM(E332)</f>
        <v>500</v>
      </c>
    </row>
    <row r="332" spans="1:5" s="301" customFormat="1" ht="19.5" customHeight="1">
      <c r="A332" s="299"/>
      <c r="B332" s="299"/>
      <c r="C332" s="299"/>
      <c r="D332" s="119" t="s">
        <v>924</v>
      </c>
      <c r="E332" s="300">
        <f>SUM(E333)</f>
        <v>500</v>
      </c>
    </row>
    <row r="333" spans="1:5" s="301" customFormat="1" ht="19.5" customHeight="1">
      <c r="A333" s="299"/>
      <c r="B333" s="299"/>
      <c r="C333" s="299"/>
      <c r="D333" s="302" t="s">
        <v>1015</v>
      </c>
      <c r="E333" s="300">
        <v>500</v>
      </c>
    </row>
    <row r="334" spans="1:5" s="290" customFormat="1" ht="21.75" customHeight="1">
      <c r="A334" s="51"/>
      <c r="B334" s="66"/>
      <c r="C334" s="51">
        <v>4300</v>
      </c>
      <c r="D334" s="298" t="s">
        <v>50</v>
      </c>
      <c r="E334" s="286">
        <f>SUM(E335,E337,E339)</f>
        <v>2200</v>
      </c>
    </row>
    <row r="335" spans="1:5" s="290" customFormat="1" ht="19.5" customHeight="1">
      <c r="A335" s="287"/>
      <c r="B335" s="287"/>
      <c r="C335" s="287"/>
      <c r="D335" s="49" t="s">
        <v>941</v>
      </c>
      <c r="E335" s="289">
        <f>SUM(E336)</f>
        <v>600</v>
      </c>
    </row>
    <row r="336" spans="1:5" s="290" customFormat="1" ht="19.5" customHeight="1">
      <c r="A336" s="287"/>
      <c r="B336" s="287"/>
      <c r="C336" s="287"/>
      <c r="D336" s="291" t="s">
        <v>1016</v>
      </c>
      <c r="E336" s="289">
        <v>600</v>
      </c>
    </row>
    <row r="337" spans="1:5" s="290" customFormat="1" ht="19.5" customHeight="1">
      <c r="A337" s="287"/>
      <c r="B337" s="287"/>
      <c r="C337" s="287"/>
      <c r="D337" s="49" t="s">
        <v>948</v>
      </c>
      <c r="E337" s="289">
        <f>SUM(E338)</f>
        <v>900</v>
      </c>
    </row>
    <row r="338" spans="1:5" s="290" customFormat="1" ht="22.5">
      <c r="A338" s="287"/>
      <c r="B338" s="287"/>
      <c r="C338" s="287"/>
      <c r="D338" s="313" t="s">
        <v>1017</v>
      </c>
      <c r="E338" s="50">
        <v>900</v>
      </c>
    </row>
    <row r="339" spans="1:5" s="290" customFormat="1" ht="19.5" customHeight="1">
      <c r="A339" s="287"/>
      <c r="B339" s="287"/>
      <c r="C339" s="287"/>
      <c r="D339" s="49" t="s">
        <v>937</v>
      </c>
      <c r="E339" s="289">
        <f>SUM(E340)</f>
        <v>700</v>
      </c>
    </row>
    <row r="340" spans="1:5" s="290" customFormat="1" ht="19.5" customHeight="1">
      <c r="A340" s="45"/>
      <c r="B340" s="288"/>
      <c r="C340" s="287"/>
      <c r="D340" s="314" t="s">
        <v>1018</v>
      </c>
      <c r="E340" s="289">
        <v>700</v>
      </c>
    </row>
    <row r="341" spans="1:5" s="169" customFormat="1" ht="21.75" customHeight="1">
      <c r="A341" s="297"/>
      <c r="B341" s="65">
        <v>92695</v>
      </c>
      <c r="C341" s="71"/>
      <c r="D341" s="15" t="s">
        <v>6</v>
      </c>
      <c r="E341" s="286">
        <f>SUM(E342)</f>
        <v>10257</v>
      </c>
    </row>
    <row r="342" spans="1:5" s="290" customFormat="1" ht="21.75" customHeight="1">
      <c r="A342" s="51"/>
      <c r="B342" s="66"/>
      <c r="C342" s="66" t="s">
        <v>439</v>
      </c>
      <c r="D342" s="15" t="s">
        <v>60</v>
      </c>
      <c r="E342" s="286">
        <f>SUM(E343,E345,E347,E349,E351,E353,E355,E357)</f>
        <v>10257</v>
      </c>
    </row>
    <row r="343" spans="1:5" s="290" customFormat="1" ht="19.5" customHeight="1">
      <c r="A343" s="287"/>
      <c r="B343" s="287"/>
      <c r="C343" s="287"/>
      <c r="D343" s="49" t="s">
        <v>912</v>
      </c>
      <c r="E343" s="289">
        <f>SUM(E344)</f>
        <v>1000</v>
      </c>
    </row>
    <row r="344" spans="1:5" s="290" customFormat="1" ht="19.5" customHeight="1">
      <c r="A344" s="287"/>
      <c r="B344" s="287"/>
      <c r="C344" s="287"/>
      <c r="D344" s="291" t="s">
        <v>1019</v>
      </c>
      <c r="E344" s="50">
        <v>1000</v>
      </c>
    </row>
    <row r="345" spans="1:5" s="290" customFormat="1" ht="19.5" customHeight="1">
      <c r="A345" s="287"/>
      <c r="B345" s="287"/>
      <c r="C345" s="287"/>
      <c r="D345" s="49" t="s">
        <v>948</v>
      </c>
      <c r="E345" s="289">
        <f>SUM(E346)</f>
        <v>1500</v>
      </c>
    </row>
    <row r="346" spans="1:5" s="290" customFormat="1" ht="19.5" customHeight="1">
      <c r="A346" s="287"/>
      <c r="B346" s="287"/>
      <c r="C346" s="287"/>
      <c r="D346" s="291" t="s">
        <v>1020</v>
      </c>
      <c r="E346" s="50">
        <v>1500</v>
      </c>
    </row>
    <row r="347" spans="1:5" s="290" customFormat="1" ht="19.5" customHeight="1">
      <c r="A347" s="287"/>
      <c r="B347" s="287"/>
      <c r="C347" s="287"/>
      <c r="D347" s="49" t="s">
        <v>916</v>
      </c>
      <c r="E347" s="289">
        <f>SUM(E348)</f>
        <v>1200</v>
      </c>
    </row>
    <row r="348" spans="1:5" s="290" customFormat="1" ht="22.5">
      <c r="A348" s="287"/>
      <c r="B348" s="287"/>
      <c r="C348" s="287"/>
      <c r="D348" s="291" t="s">
        <v>1021</v>
      </c>
      <c r="E348" s="50">
        <v>1200</v>
      </c>
    </row>
    <row r="349" spans="1:5" s="290" customFormat="1" ht="19.5" customHeight="1">
      <c r="A349" s="287"/>
      <c r="B349" s="287"/>
      <c r="C349" s="287"/>
      <c r="D349" s="49" t="s">
        <v>919</v>
      </c>
      <c r="E349" s="289">
        <f>SUM(E350)</f>
        <v>1500</v>
      </c>
    </row>
    <row r="350" spans="1:5" s="290" customFormat="1" ht="22.5">
      <c r="A350" s="287"/>
      <c r="B350" s="287"/>
      <c r="C350" s="287"/>
      <c r="D350" s="291" t="s">
        <v>1022</v>
      </c>
      <c r="E350" s="50">
        <v>1500</v>
      </c>
    </row>
    <row r="351" spans="1:5" s="290" customFormat="1" ht="19.5" customHeight="1">
      <c r="A351" s="287"/>
      <c r="B351" s="287"/>
      <c r="C351" s="287"/>
      <c r="D351" s="49" t="s">
        <v>920</v>
      </c>
      <c r="E351" s="289">
        <f>SUM(E352)</f>
        <v>850</v>
      </c>
    </row>
    <row r="352" spans="1:5" s="290" customFormat="1" ht="33" customHeight="1">
      <c r="A352" s="288"/>
      <c r="B352" s="288"/>
      <c r="C352" s="288"/>
      <c r="D352" s="291" t="s">
        <v>1023</v>
      </c>
      <c r="E352" s="50">
        <v>850</v>
      </c>
    </row>
    <row r="353" spans="1:5" s="290" customFormat="1" ht="19.5" customHeight="1">
      <c r="A353" s="287"/>
      <c r="B353" s="287"/>
      <c r="C353" s="287"/>
      <c r="D353" s="49" t="s">
        <v>943</v>
      </c>
      <c r="E353" s="289">
        <f>SUM(E354)</f>
        <v>207</v>
      </c>
    </row>
    <row r="354" spans="1:5" s="290" customFormat="1" ht="22.5">
      <c r="A354" s="287"/>
      <c r="B354" s="287"/>
      <c r="C354" s="287"/>
      <c r="D354" s="291" t="s">
        <v>1024</v>
      </c>
      <c r="E354" s="289">
        <v>207</v>
      </c>
    </row>
    <row r="355" spans="1:5" s="290" customFormat="1" ht="19.5" customHeight="1">
      <c r="A355" s="287"/>
      <c r="B355" s="287"/>
      <c r="C355" s="287"/>
      <c r="D355" s="49" t="s">
        <v>949</v>
      </c>
      <c r="E355" s="289">
        <f>SUM(E356)</f>
        <v>2000</v>
      </c>
    </row>
    <row r="356" spans="1:5" s="290" customFormat="1" ht="22.5">
      <c r="A356" s="287"/>
      <c r="B356" s="287"/>
      <c r="C356" s="287"/>
      <c r="D356" s="291" t="s">
        <v>1025</v>
      </c>
      <c r="E356" s="289">
        <v>2000</v>
      </c>
    </row>
    <row r="357" spans="1:5" s="290" customFormat="1" ht="19.5" customHeight="1">
      <c r="A357" s="287"/>
      <c r="B357" s="287"/>
      <c r="C357" s="287"/>
      <c r="D357" s="49" t="s">
        <v>950</v>
      </c>
      <c r="E357" s="289">
        <f>SUM(E358)</f>
        <v>2000</v>
      </c>
    </row>
    <row r="358" spans="1:5" s="290" customFormat="1" ht="19.5" customHeight="1">
      <c r="A358" s="287"/>
      <c r="B358" s="287"/>
      <c r="C358" s="287"/>
      <c r="D358" s="291" t="s">
        <v>1026</v>
      </c>
      <c r="E358" s="289">
        <v>2000</v>
      </c>
    </row>
    <row r="359" spans="1:5" s="290" customFormat="1" ht="23.25" customHeight="1">
      <c r="A359" s="315"/>
      <c r="B359" s="315"/>
      <c r="C359" s="315"/>
      <c r="D359" s="316" t="s">
        <v>42</v>
      </c>
      <c r="E359" s="317">
        <f>SUM(E7,E64,E106,E111,E132,E151,E171,E180,E256,E318)</f>
        <v>253367</v>
      </c>
    </row>
    <row r="360" s="290" customFormat="1" ht="91.5" customHeight="1"/>
    <row r="361" s="290" customFormat="1" ht="84" customHeight="1"/>
    <row r="362" s="290" customFormat="1" ht="19.5" customHeight="1"/>
    <row r="363" s="290" customFormat="1" ht="126.75" customHeight="1"/>
    <row r="364" s="290" customFormat="1" ht="19.5" customHeight="1"/>
    <row r="365" s="290" customFormat="1" ht="126.75" customHeight="1"/>
    <row r="366" s="290" customFormat="1" ht="95.25" customHeight="1"/>
    <row r="367" s="290" customFormat="1" ht="19.5" customHeight="1"/>
    <row r="368" s="290" customFormat="1" ht="127.5" customHeight="1"/>
    <row r="369" s="290" customFormat="1" ht="91.5" customHeight="1"/>
    <row r="370" s="169" customFormat="1" ht="30" customHeight="1"/>
    <row r="371" s="290" customFormat="1" ht="19.5" customHeight="1"/>
    <row r="372" s="290" customFormat="1" ht="102" customHeight="1"/>
    <row r="373" s="290" customFormat="1" ht="104.25" customHeight="1"/>
    <row r="374" s="290" customFormat="1" ht="19.5" customHeight="1"/>
    <row r="375" s="290" customFormat="1" ht="125.25" customHeight="1"/>
    <row r="376" s="290" customFormat="1" ht="91.5" customHeight="1"/>
    <row r="377" s="290" customFormat="1" ht="19.5" customHeight="1"/>
    <row r="378" s="290" customFormat="1" ht="19.5" customHeight="1"/>
    <row r="379" s="290" customFormat="1" ht="89.25" customHeight="1"/>
    <row r="380" s="290" customFormat="1" ht="114" customHeight="1"/>
    <row r="381" s="57" customFormat="1" ht="39.75" customHeight="1"/>
    <row r="382" s="169" customFormat="1" ht="34.5" customHeight="1"/>
    <row r="383" s="169" customFormat="1" ht="30" customHeight="1"/>
    <row r="384" s="169" customFormat="1" ht="19.5" customHeight="1"/>
    <row r="385" s="169" customFormat="1" ht="30" customHeight="1"/>
    <row r="386" s="290" customFormat="1" ht="19.5" customHeight="1"/>
    <row r="387" s="290" customFormat="1" ht="19.5" customHeight="1"/>
    <row r="388" s="290" customFormat="1" ht="19.5" customHeight="1"/>
    <row r="389" s="290" customFormat="1" ht="19.5" customHeight="1"/>
    <row r="390" s="290" customFormat="1" ht="19.5" customHeight="1"/>
    <row r="391" s="290" customFormat="1" ht="19.5" customHeight="1"/>
    <row r="392" s="57" customFormat="1" ht="39.75" customHeight="1"/>
    <row r="393" s="169" customFormat="1" ht="34.5" customHeight="1"/>
    <row r="394" s="169" customFormat="1" ht="30" customHeight="1"/>
    <row r="395" s="290" customFormat="1" ht="19.5" customHeight="1"/>
    <row r="396" s="290" customFormat="1" ht="57" customHeight="1"/>
    <row r="397" s="290" customFormat="1" ht="19.5" customHeight="1"/>
    <row r="398" s="290" customFormat="1" ht="56.25" customHeight="1"/>
    <row r="399" s="290" customFormat="1" ht="19.5" customHeight="1"/>
    <row r="400" s="290" customFormat="1" ht="45.75" customHeight="1"/>
    <row r="401" s="290" customFormat="1" ht="19.5" customHeight="1"/>
    <row r="402" s="290" customFormat="1" ht="58.5" customHeight="1"/>
    <row r="403" s="290" customFormat="1" ht="19.5" customHeight="1"/>
    <row r="404" s="290" customFormat="1" ht="19.5" customHeight="1"/>
    <row r="405" s="290" customFormat="1" ht="48" customHeight="1"/>
    <row r="406" s="290" customFormat="1" ht="19.5" customHeight="1"/>
    <row r="407" s="290" customFormat="1" ht="55.5" customHeight="1"/>
    <row r="408" s="290" customFormat="1" ht="19.5" customHeight="1"/>
    <row r="409" s="290" customFormat="1" ht="57" customHeight="1"/>
    <row r="410" s="169" customFormat="1" ht="34.5" customHeight="1"/>
    <row r="411" s="169" customFormat="1" ht="19.5" customHeight="1"/>
    <row r="412" s="169" customFormat="1" ht="58.5" customHeight="1"/>
    <row r="413" s="169" customFormat="1" ht="19.5" customHeight="1"/>
    <row r="414" s="169" customFormat="1" ht="58.5" customHeight="1"/>
    <row r="415" s="290" customFormat="1" ht="19.5" customHeight="1"/>
    <row r="416" s="290" customFormat="1" ht="57" customHeight="1"/>
    <row r="417" s="169" customFormat="1" ht="34.5" customHeight="1"/>
    <row r="418" s="169" customFormat="1" ht="30" customHeight="1"/>
    <row r="419" s="290" customFormat="1" ht="19.5" customHeight="1"/>
    <row r="420" s="290" customFormat="1" ht="66" customHeight="1"/>
    <row r="421" s="290" customFormat="1" ht="19.5" customHeight="1"/>
    <row r="422" s="290" customFormat="1" ht="19.5" customHeight="1"/>
    <row r="423" s="290" customFormat="1" ht="30" customHeight="1"/>
    <row r="424" s="290" customFormat="1" ht="19.5" customHeight="1"/>
    <row r="425" s="290" customFormat="1" ht="59.25" customHeight="1"/>
    <row r="426" s="290" customFormat="1" ht="19.5" customHeight="1"/>
    <row r="427" s="290" customFormat="1" ht="63" customHeight="1"/>
    <row r="428" s="290" customFormat="1" ht="19.5" customHeight="1"/>
    <row r="429" s="290" customFormat="1" ht="64.5" customHeight="1"/>
    <row r="430" s="169" customFormat="1" ht="34.5" customHeight="1"/>
    <row r="431" s="169" customFormat="1" ht="30" customHeight="1"/>
    <row r="432" s="290" customFormat="1" ht="19.5" customHeight="1"/>
    <row r="433" s="169" customFormat="1" ht="34.5" customHeight="1"/>
    <row r="434" s="169" customFormat="1" ht="30" customHeight="1"/>
    <row r="435" s="290" customFormat="1" ht="19.5" customHeight="1"/>
    <row r="436" s="290" customFormat="1" ht="56.25" customHeight="1"/>
    <row r="437" s="57" customFormat="1" ht="39.75" customHeight="1"/>
    <row r="438" s="169" customFormat="1" ht="34.5" customHeight="1"/>
    <row r="439" s="169" customFormat="1" ht="30" customHeight="1"/>
    <row r="440" s="290" customFormat="1" ht="19.5" customHeight="1"/>
    <row r="441" s="290" customFormat="1" ht="46.5" customHeight="1"/>
    <row r="442" s="290" customFormat="1" ht="46.5" customHeight="1"/>
    <row r="443" s="290" customFormat="1" ht="46.5" customHeight="1"/>
    <row r="444" s="290" customFormat="1" ht="46.5" customHeight="1"/>
    <row r="445" s="290" customFormat="1" ht="46.5" customHeight="1"/>
    <row r="446" s="290" customFormat="1" ht="46.5" customHeight="1"/>
    <row r="447" s="290" customFormat="1" ht="46.5" customHeight="1"/>
    <row r="448" s="290" customFormat="1" ht="46.5" customHeight="1"/>
    <row r="449" s="57" customFormat="1" ht="39.75" customHeight="1"/>
    <row r="450" s="169" customFormat="1" ht="34.5" customHeight="1"/>
    <row r="451" s="169" customFormat="1" ht="30" customHeight="1"/>
    <row r="452" s="290" customFormat="1" ht="19.5" customHeight="1"/>
    <row r="453" s="290" customFormat="1" ht="114.75" customHeight="1"/>
    <row r="454" s="290" customFormat="1" ht="19.5" customHeight="1"/>
    <row r="455" s="290" customFormat="1" ht="135.75" customHeight="1"/>
    <row r="456" s="290" customFormat="1" ht="19.5" customHeight="1"/>
    <row r="457" s="290" customFormat="1" ht="91.5" customHeight="1"/>
    <row r="458" s="169" customFormat="1" ht="30" customHeight="1"/>
    <row r="459" s="290" customFormat="1" ht="19.5" customHeight="1"/>
    <row r="460" s="290" customFormat="1" ht="124.5" customHeight="1"/>
    <row r="461" s="290" customFormat="1" ht="19.5" customHeight="1"/>
    <row r="462" s="290" customFormat="1" ht="146.25" customHeight="1"/>
    <row r="463" s="290" customFormat="1" ht="19.5" customHeight="1"/>
    <row r="464" s="290" customFormat="1" ht="114" customHeight="1"/>
    <row r="465" s="290" customFormat="1" ht="19.5" customHeight="1"/>
    <row r="466" s="290" customFormat="1" ht="136.5" customHeight="1"/>
    <row r="467" s="290" customFormat="1" ht="19.5" customHeight="1"/>
    <row r="468" s="290" customFormat="1" ht="124.5" customHeight="1"/>
    <row r="469" s="169" customFormat="1" ht="34.5" customHeight="1"/>
    <row r="470" s="290" customFormat="1" ht="19.5" customHeight="1"/>
    <row r="471" s="290" customFormat="1" ht="89.25" customHeight="1"/>
    <row r="472" s="57" customFormat="1" ht="39.75" customHeight="1"/>
    <row r="473" s="169" customFormat="1" ht="34.5" customHeight="1"/>
    <row r="474" s="169" customFormat="1" ht="30" customHeight="1"/>
    <row r="475" s="290" customFormat="1" ht="19.5" customHeight="1"/>
    <row r="476" s="290" customFormat="1" ht="82.5" customHeight="1"/>
    <row r="477" s="290" customFormat="1" ht="19.5" customHeight="1"/>
    <row r="478" s="290" customFormat="1" ht="105.75" customHeight="1"/>
    <row r="479" s="290" customFormat="1" ht="102" customHeight="1"/>
    <row r="480" s="290" customFormat="1" ht="19.5" customHeight="1"/>
    <row r="481" s="290" customFormat="1" ht="19.5" customHeight="1"/>
    <row r="482" s="290" customFormat="1" ht="101.25" customHeight="1"/>
    <row r="483" s="290" customFormat="1" ht="99.75" customHeight="1"/>
    <row r="484" s="290" customFormat="1" ht="19.5" customHeight="1"/>
    <row r="485" s="290" customFormat="1" ht="104.25" customHeight="1"/>
    <row r="486" s="290" customFormat="1" ht="102.75" customHeight="1"/>
    <row r="487" s="290" customFormat="1" ht="19.5" customHeight="1"/>
    <row r="488" s="290" customFormat="1" ht="106.5" customHeight="1"/>
    <row r="489" s="290" customFormat="1" ht="101.25" customHeight="1"/>
    <row r="490" s="290" customFormat="1" ht="103.5" customHeight="1"/>
    <row r="491" s="290" customFormat="1" ht="114.75" customHeight="1"/>
    <row r="492" s="290" customFormat="1" ht="136.5" customHeight="1"/>
    <row r="493" s="290" customFormat="1" ht="19.5" customHeight="1"/>
    <row r="494" s="290" customFormat="1" ht="115.5" customHeight="1"/>
    <row r="495" s="290" customFormat="1" ht="105" customHeight="1"/>
    <row r="496" s="290" customFormat="1" ht="99.75" customHeight="1"/>
    <row r="497" s="290" customFormat="1" ht="111" customHeight="1"/>
    <row r="498" s="169" customFormat="1" ht="34.5" customHeight="1"/>
    <row r="499" s="169" customFormat="1" ht="30" customHeight="1"/>
    <row r="500" s="290" customFormat="1" ht="19.5" customHeight="1"/>
    <row r="501" s="290" customFormat="1" ht="19.5" customHeight="1"/>
    <row r="502" s="290" customFormat="1" ht="84.75" customHeight="1"/>
    <row r="503" s="290" customFormat="1" ht="96" customHeight="1"/>
    <row r="504" s="290" customFormat="1" ht="19.5" customHeight="1"/>
    <row r="505" s="290" customFormat="1" ht="165.75" customHeight="1"/>
    <row r="506" s="290" customFormat="1" ht="81" customHeight="1"/>
    <row r="507" s="290" customFormat="1" ht="19.5" customHeight="1"/>
    <row r="508" s="290" customFormat="1" ht="83.25" customHeight="1"/>
    <row r="509" s="290" customFormat="1" ht="19.5" customHeight="1"/>
    <row r="510" s="290" customFormat="1" ht="81.75" customHeight="1"/>
    <row r="511" s="290" customFormat="1" ht="105" customHeight="1"/>
    <row r="512" s="290" customFormat="1" ht="83.25" customHeight="1"/>
    <row r="513" s="290" customFormat="1" ht="79.5" customHeight="1"/>
    <row r="514" s="290" customFormat="1" ht="81.75" customHeight="1"/>
    <row r="515" s="290" customFormat="1" ht="81" customHeight="1"/>
    <row r="516" s="290" customFormat="1" ht="117" customHeight="1"/>
    <row r="517" s="290" customFormat="1" ht="19.5" customHeight="1"/>
    <row r="518" s="290" customFormat="1" ht="83.25" customHeight="1"/>
    <row r="519" s="290" customFormat="1" ht="83.25" customHeight="1"/>
    <row r="520" s="290" customFormat="1" ht="144" customHeight="1"/>
    <row r="521" s="290" customFormat="1" ht="19.5" customHeight="1"/>
    <row r="522" s="290" customFormat="1" ht="83.25" customHeight="1"/>
    <row r="523" s="290" customFormat="1" ht="79.5" customHeight="1"/>
    <row r="524" s="290" customFormat="1" ht="102.75" customHeight="1"/>
    <row r="525" s="290" customFormat="1" ht="86.25" customHeight="1"/>
    <row r="526" s="290" customFormat="1" ht="19.5" customHeight="1"/>
    <row r="527" s="290" customFormat="1" ht="115.5" customHeight="1"/>
    <row r="528" s="290" customFormat="1" ht="87.75" customHeight="1"/>
    <row r="529" s="290" customFormat="1" ht="19.5" customHeight="1"/>
    <row r="530" s="290" customFormat="1" ht="147" customHeight="1"/>
    <row r="531" s="290" customFormat="1" ht="92.25" customHeight="1"/>
    <row r="532" s="290" customFormat="1" ht="86.25" customHeight="1"/>
    <row r="533" s="290" customFormat="1" ht="101.25" customHeight="1"/>
    <row r="534" s="290" customFormat="1" ht="94.5" customHeight="1"/>
    <row r="535" s="290" customFormat="1" ht="78" customHeight="1"/>
    <row r="536" s="290" customFormat="1" ht="100.5" customHeight="1"/>
    <row r="537" s="290" customFormat="1" ht="19.5" customHeight="1"/>
    <row r="538" s="290" customFormat="1" ht="80.25" customHeight="1"/>
    <row r="539" s="290" customFormat="1" ht="81.75" customHeight="1"/>
    <row r="540" s="290" customFormat="1" ht="81.75" customHeight="1"/>
    <row r="541" s="290" customFormat="1" ht="81.75" customHeight="1"/>
    <row r="542" s="290" customFormat="1" ht="179.25" customHeight="1"/>
    <row r="543" s="290" customFormat="1" ht="19.5" customHeight="1"/>
    <row r="544" s="290" customFormat="1" ht="108.75" customHeight="1"/>
    <row r="545" s="290" customFormat="1" ht="72.75" customHeight="1"/>
    <row r="546" s="290" customFormat="1" ht="85.5" customHeight="1"/>
    <row r="547" s="290" customFormat="1" ht="19.5" customHeight="1"/>
    <row r="548" s="290" customFormat="1" ht="70.5" customHeight="1"/>
    <row r="549" s="290" customFormat="1" ht="90" customHeight="1"/>
    <row r="550" s="290" customFormat="1" ht="96" customHeight="1"/>
    <row r="551" s="290" customFormat="1" ht="153" customHeight="1"/>
    <row r="552" s="290" customFormat="1" ht="126.75" customHeight="1"/>
    <row r="553" s="290" customFormat="1" ht="83.25" customHeight="1"/>
    <row r="554" s="290" customFormat="1" ht="93.75" customHeight="1"/>
    <row r="555" s="290" customFormat="1" ht="113.25" customHeight="1"/>
    <row r="556" s="290" customFormat="1" ht="138.75" customHeight="1"/>
    <row r="557" s="290" customFormat="1" ht="19.5" customHeight="1"/>
    <row r="558" s="290" customFormat="1" ht="81" customHeight="1"/>
    <row r="559" s="290" customFormat="1" ht="93" customHeight="1"/>
    <row r="560" s="290" customFormat="1" ht="95.25" customHeight="1"/>
    <row r="561" s="290" customFormat="1" ht="19.5" customHeight="1"/>
    <row r="562" s="290" customFormat="1" ht="93" customHeight="1"/>
    <row r="563" s="290" customFormat="1" ht="93" customHeight="1"/>
    <row r="564" s="290" customFormat="1" ht="93" customHeight="1"/>
    <row r="565" s="290" customFormat="1" ht="104.25" customHeight="1"/>
    <row r="566" s="290" customFormat="1" ht="89.25" customHeight="1"/>
    <row r="567" s="290" customFormat="1" ht="19.5" customHeight="1"/>
    <row r="568" s="290" customFormat="1" ht="125.25" customHeight="1"/>
    <row r="569" s="290" customFormat="1" ht="82.5" customHeight="1"/>
    <row r="570" s="290" customFormat="1" ht="104.25" customHeight="1"/>
    <row r="571" s="290" customFormat="1" ht="159.75" customHeight="1"/>
    <row r="572" s="169" customFormat="1" ht="30" customHeight="1"/>
    <row r="573" s="169" customFormat="1" ht="19.5" customHeight="1"/>
    <row r="574" s="290" customFormat="1" ht="19.5" customHeight="1"/>
    <row r="575" s="290" customFormat="1" ht="79.5" customHeight="1"/>
    <row r="576" s="290" customFormat="1" ht="19.5" customHeight="1"/>
    <row r="577" s="290" customFormat="1" ht="19.5" customHeight="1"/>
    <row r="578" s="290" customFormat="1" ht="69" customHeight="1"/>
    <row r="579" s="290" customFormat="1" ht="19.5" customHeight="1"/>
    <row r="580" s="290" customFormat="1" ht="138" customHeight="1"/>
    <row r="581" s="290" customFormat="1" ht="92.25" customHeight="1"/>
    <row r="582" s="290" customFormat="1" ht="84" customHeight="1"/>
    <row r="583" s="290" customFormat="1" ht="19.5" customHeight="1"/>
    <row r="584" s="290" customFormat="1" ht="102.75" customHeight="1"/>
    <row r="585" s="290" customFormat="1" ht="123" customHeight="1"/>
    <row r="586" s="290" customFormat="1" ht="115.5" customHeight="1"/>
    <row r="587" s="169" customFormat="1" ht="34.5" customHeight="1"/>
    <row r="588" s="169" customFormat="1" ht="30" customHeight="1"/>
    <row r="589" s="169" customFormat="1" ht="19.5" customHeight="1"/>
    <row r="590" s="290" customFormat="1" ht="19.5" customHeight="1"/>
    <row r="591" s="290" customFormat="1" ht="135.75" customHeight="1"/>
    <row r="592" s="290" customFormat="1" ht="19.5" customHeight="1"/>
    <row r="593" s="57" customFormat="1" ht="39.75" customHeight="1"/>
    <row r="594" s="169" customFormat="1" ht="34.5" customHeight="1"/>
    <row r="595" s="169" customFormat="1" ht="30" customHeight="1"/>
    <row r="596" s="169" customFormat="1" ht="19.5" customHeight="1"/>
    <row r="597" s="169" customFormat="1" ht="81.75" customHeight="1"/>
    <row r="598" s="169" customFormat="1" ht="106.5" customHeight="1"/>
    <row r="599" s="169" customFormat="1" ht="19.5" customHeight="1"/>
    <row r="600" s="169" customFormat="1" ht="19.5" customHeight="1"/>
    <row r="601" s="169" customFormat="1" ht="79.5" customHeight="1"/>
    <row r="602" s="169" customFormat="1" ht="19.5" customHeight="1"/>
    <row r="603" s="169" customFormat="1" ht="94.5" customHeight="1"/>
    <row r="604" s="169" customFormat="1" ht="19.5" customHeight="1"/>
    <row r="605" s="169" customFormat="1" ht="19.5" customHeight="1"/>
    <row r="606" s="169" customFormat="1" ht="114" customHeight="1"/>
    <row r="607" s="169" customFormat="1" ht="89.25" customHeight="1"/>
    <row r="608" s="169" customFormat="1" ht="113.25" customHeight="1"/>
    <row r="609" s="169" customFormat="1" ht="82.5" customHeight="1"/>
    <row r="610" s="169" customFormat="1" ht="19.5" customHeight="1"/>
    <row r="611" s="169" customFormat="1" ht="19.5" customHeight="1"/>
    <row r="612" s="169" customFormat="1" ht="66.75" customHeight="1"/>
    <row r="613" s="169" customFormat="1" ht="90.75" customHeight="1"/>
    <row r="614" s="169" customFormat="1" ht="19.5" customHeight="1"/>
    <row r="615" s="169" customFormat="1" ht="57.75" customHeight="1"/>
    <row r="616" s="169" customFormat="1" ht="102.75" customHeight="1"/>
    <row r="617" s="169" customFormat="1" ht="78" customHeight="1"/>
    <row r="618" s="169" customFormat="1" ht="19.5" customHeight="1"/>
    <row r="619" s="169" customFormat="1" ht="81" customHeight="1"/>
    <row r="620" s="169" customFormat="1" ht="19.5" customHeight="1"/>
    <row r="621" s="169" customFormat="1" ht="98.25" customHeight="1"/>
    <row r="622" s="169" customFormat="1" ht="114" customHeight="1"/>
    <row r="623" s="169" customFormat="1" ht="19.5" customHeight="1"/>
    <row r="624" s="169" customFormat="1" ht="138" customHeight="1"/>
    <row r="625" s="169" customFormat="1" ht="92.25" customHeight="1"/>
    <row r="626" s="169" customFormat="1" ht="19.5" customHeight="1"/>
    <row r="627" s="169" customFormat="1" ht="19.5" customHeight="1"/>
    <row r="628" s="169" customFormat="1" ht="91.5" customHeight="1"/>
    <row r="629" s="169" customFormat="1" ht="30" customHeight="1"/>
    <row r="630" s="290" customFormat="1" ht="19.5" customHeight="1"/>
    <row r="631" s="290" customFormat="1" ht="54" customHeight="1"/>
    <row r="632" s="290" customFormat="1" ht="91.5" customHeight="1"/>
    <row r="633" s="290" customFormat="1" ht="44.25" customHeight="1"/>
    <row r="634" s="290" customFormat="1" ht="90.75" customHeight="1"/>
    <row r="635" s="290" customFormat="1" ht="49.5" customHeight="1"/>
    <row r="636" s="290" customFormat="1" ht="48.75" customHeight="1"/>
    <row r="637" s="290" customFormat="1" ht="57.75" customHeight="1"/>
    <row r="638" s="290" customFormat="1" ht="48" customHeight="1"/>
    <row r="639" s="290" customFormat="1" ht="48" customHeight="1"/>
    <row r="640" s="290" customFormat="1" ht="56.25" customHeight="1"/>
    <row r="641" s="290" customFormat="1" ht="45.75" customHeight="1"/>
    <row r="642" s="290" customFormat="1" ht="45.75" customHeight="1"/>
    <row r="643" s="290" customFormat="1" ht="60" customHeight="1"/>
    <row r="644" s="290" customFormat="1" ht="19.5" customHeight="1"/>
    <row r="645" s="290" customFormat="1" ht="45.75" customHeight="1"/>
    <row r="646" s="290" customFormat="1" ht="49.5" customHeight="1"/>
    <row r="647" s="290" customFormat="1" ht="50.25" customHeight="1"/>
    <row r="648" s="290" customFormat="1" ht="45.75" customHeight="1"/>
    <row r="649" s="290" customFormat="1" ht="45.75" customHeight="1"/>
    <row r="650" s="290" customFormat="1" ht="19.5" customHeight="1"/>
    <row r="651" s="290" customFormat="1" ht="57.75" customHeight="1"/>
    <row r="652" s="290" customFormat="1" ht="54.75" customHeight="1"/>
    <row r="653" s="290" customFormat="1" ht="59.25" customHeight="1"/>
    <row r="654" s="290" customFormat="1" ht="57" customHeight="1"/>
    <row r="655" s="290" customFormat="1" ht="47.25" customHeight="1"/>
    <row r="656" s="290" customFormat="1" ht="59.25" customHeight="1"/>
    <row r="657" s="290" customFormat="1" ht="59.25" customHeight="1"/>
    <row r="658" s="290" customFormat="1" ht="59.25" customHeight="1"/>
    <row r="659" s="290" customFormat="1" ht="55.5" customHeight="1"/>
    <row r="660" s="290" customFormat="1" ht="58.5" customHeight="1"/>
    <row r="661" s="290" customFormat="1" ht="58.5" customHeight="1"/>
    <row r="662" s="290" customFormat="1" ht="19.5" customHeight="1"/>
    <row r="663" s="290" customFormat="1" ht="57" customHeight="1"/>
    <row r="664" s="290" customFormat="1" ht="59.25" customHeight="1"/>
    <row r="665" s="290" customFormat="1" ht="59.25" customHeight="1"/>
    <row r="666" s="290" customFormat="1" ht="59.25" customHeight="1"/>
    <row r="667" s="290" customFormat="1" ht="19.5" customHeight="1"/>
    <row r="668" s="290" customFormat="1" ht="80.25" customHeight="1"/>
    <row r="669" s="290" customFormat="1" ht="80.25" customHeight="1"/>
    <row r="670" s="290" customFormat="1" ht="80.25" customHeight="1"/>
    <row r="671" s="290" customFormat="1" ht="69.75" customHeight="1"/>
    <row r="672" s="290" customFormat="1" ht="19.5" customHeight="1"/>
    <row r="673" s="290" customFormat="1" ht="60.75" customHeight="1"/>
    <row r="674" s="290" customFormat="1" ht="59.25" customHeight="1"/>
    <row r="675" s="290" customFormat="1" ht="57" customHeight="1"/>
    <row r="676" s="290" customFormat="1" ht="57" customHeight="1"/>
    <row r="677" s="290" customFormat="1" ht="57" customHeight="1"/>
    <row r="678" s="290" customFormat="1" ht="19.5" customHeight="1"/>
    <row r="679" s="290" customFormat="1" ht="72.75" customHeight="1"/>
    <row r="680" s="290" customFormat="1" ht="75" customHeight="1"/>
    <row r="681" s="290" customFormat="1" ht="69.75" customHeight="1"/>
    <row r="682" s="290" customFormat="1" ht="59.25" customHeight="1"/>
    <row r="683" s="290" customFormat="1" ht="48.75" customHeight="1"/>
    <row r="684" s="290" customFormat="1" ht="57" customHeight="1"/>
    <row r="685" s="290" customFormat="1" ht="46.5" customHeight="1"/>
    <row r="686" s="290" customFormat="1" ht="19.5" customHeight="1"/>
    <row r="687" s="290" customFormat="1" ht="19.5" customHeight="1"/>
    <row r="688" s="290" customFormat="1" ht="56.25" customHeight="1"/>
    <row r="689" s="290" customFormat="1" ht="99" customHeight="1"/>
    <row r="690" s="290" customFormat="1" ht="54.75" customHeight="1"/>
    <row r="691" s="290" customFormat="1" ht="54.75" customHeight="1"/>
    <row r="692" s="290" customFormat="1" ht="54.75" customHeight="1"/>
    <row r="693" s="290" customFormat="1" ht="19.5" customHeight="1"/>
    <row r="694" s="290" customFormat="1" ht="57" customHeight="1"/>
    <row r="695" s="290" customFormat="1" ht="57" customHeight="1"/>
    <row r="696" s="290" customFormat="1" ht="57" customHeight="1"/>
    <row r="697" s="290" customFormat="1" ht="57" customHeight="1"/>
    <row r="698" s="290" customFormat="1" ht="45.75" customHeight="1"/>
    <row r="699" s="290" customFormat="1" ht="19.5" customHeight="1"/>
    <row r="700" s="290" customFormat="1" ht="46.5" customHeight="1"/>
    <row r="701" s="290" customFormat="1" ht="45" customHeight="1"/>
    <row r="702" s="290" customFormat="1" ht="45.75" customHeight="1"/>
    <row r="703" s="290" customFormat="1" ht="46.5" customHeight="1"/>
    <row r="704" s="290" customFormat="1" ht="47.25" customHeight="1"/>
    <row r="705" s="290" customFormat="1" ht="19.5" customHeight="1"/>
    <row r="706" s="290" customFormat="1" ht="48" customHeight="1"/>
    <row r="707" s="290" customFormat="1" ht="57.75" customHeight="1"/>
    <row r="708" s="290" customFormat="1" ht="50.25" customHeight="1"/>
    <row r="709" s="290" customFormat="1" ht="46.5" customHeight="1"/>
    <row r="710" s="290" customFormat="1" ht="46.5" customHeight="1"/>
    <row r="711" s="290" customFormat="1" ht="46.5" customHeight="1"/>
    <row r="712" s="290" customFormat="1" ht="19.5" customHeight="1"/>
    <row r="713" s="290" customFormat="1" ht="58.5" customHeight="1"/>
    <row r="714" s="290" customFormat="1" ht="57.75" customHeight="1"/>
    <row r="715" s="290" customFormat="1" ht="57.75" customHeight="1"/>
    <row r="716" s="290" customFormat="1" ht="57.75" customHeight="1"/>
    <row r="717" s="290" customFormat="1" ht="60" customHeight="1"/>
    <row r="718" s="290" customFormat="1" ht="19.5" customHeight="1"/>
    <row r="719" s="290" customFormat="1" ht="57" customHeight="1"/>
    <row r="720" s="290" customFormat="1" ht="57.75" customHeight="1"/>
    <row r="721" s="290" customFormat="1" ht="57.75" customHeight="1"/>
    <row r="722" s="290" customFormat="1" ht="57.75" customHeight="1"/>
    <row r="723" s="290" customFormat="1" ht="57.75" customHeight="1"/>
    <row r="724" s="290" customFormat="1" ht="19.5" customHeight="1"/>
    <row r="725" s="290" customFormat="1" ht="70.5" customHeight="1"/>
    <row r="726" s="290" customFormat="1" ht="55.5" customHeight="1"/>
    <row r="727" s="290" customFormat="1" ht="70.5" customHeight="1"/>
    <row r="728" s="290" customFormat="1" ht="57.75" customHeight="1"/>
    <row r="729" s="290" customFormat="1" ht="70.5" customHeight="1"/>
    <row r="730" s="290" customFormat="1" ht="54.75" customHeight="1"/>
    <row r="731" s="290" customFormat="1" ht="55.5" customHeight="1"/>
    <row r="732" s="290" customFormat="1" ht="55.5" customHeight="1"/>
    <row r="733" s="169" customFormat="1" ht="30" customHeight="1"/>
    <row r="734" s="290" customFormat="1" ht="19.5" customHeight="1"/>
    <row r="735" s="290" customFormat="1" ht="94.5" customHeight="1"/>
    <row r="736" s="290" customFormat="1" ht="102.75" customHeight="1"/>
    <row r="737" s="290" customFormat="1" ht="19.5" customHeight="1"/>
    <row r="738" s="290" customFormat="1" ht="68.25" customHeight="1"/>
    <row r="739" s="290" customFormat="1" ht="19.5" customHeight="1"/>
    <row r="740" s="290" customFormat="1" ht="19.5" customHeight="1"/>
    <row r="741" s="290" customFormat="1" ht="19.5" customHeight="1"/>
    <row r="742" s="290" customFormat="1" ht="92.25" customHeight="1"/>
    <row r="743" s="290" customFormat="1" ht="112.5" customHeight="1"/>
    <row r="744" s="290" customFormat="1" ht="19.5" customHeight="1"/>
    <row r="745" s="169" customFormat="1" ht="30" customHeight="1"/>
    <row r="746" s="169" customFormat="1" ht="19.5" customHeight="1"/>
    <row r="747" s="290" customFormat="1" ht="19.5" customHeight="1"/>
    <row r="748" s="290" customFormat="1" ht="117" customHeight="1"/>
    <row r="749" s="290" customFormat="1" ht="19.5" customHeight="1"/>
    <row r="750" s="290" customFormat="1" ht="19.5" customHeight="1"/>
    <row r="751" s="290" customFormat="1" ht="19.5" customHeight="1"/>
    <row r="752" s="290" customFormat="1" ht="19.5" customHeight="1"/>
    <row r="753" s="169" customFormat="1" ht="30" customHeight="1"/>
    <row r="754" s="290" customFormat="1" ht="19.5" customHeight="1"/>
    <row r="755" s="290" customFormat="1" ht="19.5" customHeight="1"/>
    <row r="756" s="290" customFormat="1" ht="19.5" customHeight="1"/>
    <row r="757" s="290" customFormat="1" ht="19.5" customHeight="1"/>
    <row r="758" s="290" customFormat="1" ht="19.5" customHeight="1"/>
    <row r="759" s="290" customFormat="1" ht="19.5" customHeight="1"/>
    <row r="760" s="290" customFormat="1" ht="19.5" customHeight="1"/>
    <row r="761" s="290" customFormat="1" ht="19.5" customHeight="1"/>
    <row r="762" s="290" customFormat="1" ht="19.5" customHeight="1"/>
    <row r="763" s="290" customFormat="1" ht="19.5" customHeight="1"/>
    <row r="764" s="290" customFormat="1" ht="19.5" customHeight="1"/>
    <row r="765" s="290" customFormat="1" ht="19.5" customHeight="1"/>
    <row r="766" s="290" customFormat="1" ht="19.5" customHeight="1"/>
    <row r="767" s="290" customFormat="1" ht="19.5" customHeight="1"/>
    <row r="768" s="290" customFormat="1" ht="19.5" customHeight="1"/>
    <row r="769" s="290" customFormat="1" ht="19.5" customHeight="1"/>
    <row r="770" s="57" customFormat="1" ht="39.75" customHeight="1"/>
    <row r="771" s="169" customFormat="1" ht="34.5" customHeight="1"/>
    <row r="772" s="169" customFormat="1" ht="30" customHeight="1"/>
    <row r="773" s="290" customFormat="1" ht="19.5" customHeight="1"/>
    <row r="774" s="290" customFormat="1" ht="71.25" customHeight="1"/>
    <row r="775" s="290" customFormat="1" ht="92.25" customHeight="1"/>
    <row r="776" s="290" customFormat="1" ht="96" customHeight="1"/>
    <row r="777" s="290" customFormat="1" ht="81" customHeight="1"/>
    <row r="778" s="290" customFormat="1" ht="19.5" customHeight="1"/>
    <row r="779" s="290" customFormat="1" ht="19.5" customHeight="1"/>
    <row r="780" s="290" customFormat="1" ht="61.5" customHeight="1"/>
    <row r="781" s="290" customFormat="1" ht="19.5" customHeight="1"/>
    <row r="782" s="290" customFormat="1" ht="19.5" customHeight="1"/>
    <row r="783" s="290" customFormat="1" ht="60.75" customHeight="1"/>
    <row r="784" s="290" customFormat="1" ht="19.5" customHeight="1"/>
    <row r="785" s="290" customFormat="1" ht="19.5" customHeight="1"/>
    <row r="786" s="169" customFormat="1" ht="30" customHeight="1"/>
    <row r="787" s="290" customFormat="1" ht="19.5" customHeight="1"/>
    <row r="788" s="290" customFormat="1" ht="56.25" customHeight="1"/>
    <row r="789" s="290" customFormat="1" ht="56.25" customHeight="1"/>
    <row r="790" s="290" customFormat="1" ht="56.25" customHeight="1"/>
    <row r="791" s="290" customFormat="1" ht="56.25" customHeight="1"/>
    <row r="792" s="169" customFormat="1" ht="30" customHeight="1"/>
    <row r="793" s="290" customFormat="1" ht="19.5" customHeight="1"/>
    <row r="794" s="290" customFormat="1" ht="91.5" customHeight="1"/>
    <row r="795" s="290" customFormat="1" ht="19.5" customHeight="1"/>
    <row r="796" s="290" customFormat="1" ht="103.5" customHeight="1"/>
    <row r="797" s="290" customFormat="1" ht="19.5" customHeight="1"/>
    <row r="798" s="290" customFormat="1" ht="19.5" customHeight="1"/>
    <row r="799" s="290" customFormat="1" ht="89.25" customHeight="1"/>
    <row r="800" s="290" customFormat="1" ht="19.5" customHeight="1"/>
    <row r="801" s="290" customFormat="1" ht="19.5" customHeight="1"/>
    <row r="802" s="318" customFormat="1" ht="12.75"/>
  </sheetData>
  <sheetProtection/>
  <mergeCells count="1"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7.25390625" style="8" customWidth="1"/>
    <col min="2" max="2" width="8.00390625" style="8" customWidth="1"/>
    <col min="3" max="3" width="6.375" style="8" customWidth="1"/>
    <col min="4" max="4" width="40.00390625" style="8" customWidth="1"/>
    <col min="5" max="5" width="22.25390625" style="8" customWidth="1"/>
    <col min="6" max="6" width="11.00390625" style="8" hidden="1" customWidth="1"/>
    <col min="7" max="7" width="11.625" style="8" hidden="1" customWidth="1"/>
    <col min="8" max="8" width="10.75390625" style="0" hidden="1" customWidth="1"/>
  </cols>
  <sheetData>
    <row r="1" spans="5:7" ht="12.75">
      <c r="E1" s="58" t="s">
        <v>141</v>
      </c>
      <c r="F1" s="58"/>
      <c r="G1" s="82"/>
    </row>
    <row r="2" spans="5:7" ht="12.75">
      <c r="E2" s="58" t="s">
        <v>137</v>
      </c>
      <c r="F2" s="58"/>
      <c r="G2" s="82"/>
    </row>
    <row r="3" spans="5:7" ht="12.75">
      <c r="E3" s="58" t="s">
        <v>84</v>
      </c>
      <c r="F3" s="58"/>
      <c r="G3" s="82"/>
    </row>
    <row r="4" spans="5:7" ht="12.75">
      <c r="E4" s="58" t="s">
        <v>157</v>
      </c>
      <c r="F4" s="58"/>
      <c r="G4" s="82"/>
    </row>
    <row r="5" spans="1:7" ht="38.25" customHeight="1">
      <c r="A5" s="340" t="s">
        <v>212</v>
      </c>
      <c r="B5" s="340"/>
      <c r="C5" s="340"/>
      <c r="D5" s="340"/>
      <c r="E5" s="340"/>
      <c r="F5"/>
      <c r="G5"/>
    </row>
    <row r="6" spans="1:7" ht="21" customHeight="1">
      <c r="A6" s="191" t="s">
        <v>193</v>
      </c>
      <c r="B6" s="191"/>
      <c r="C6" s="191"/>
      <c r="D6" s="191"/>
      <c r="E6" s="191"/>
      <c r="F6"/>
      <c r="G6"/>
    </row>
    <row r="7" spans="1:8" ht="21" customHeight="1">
      <c r="A7" s="13" t="s">
        <v>0</v>
      </c>
      <c r="B7" s="13" t="s">
        <v>1</v>
      </c>
      <c r="C7" s="13" t="s">
        <v>2</v>
      </c>
      <c r="D7" s="13" t="s">
        <v>3</v>
      </c>
      <c r="E7" s="100" t="s">
        <v>77</v>
      </c>
      <c r="F7" s="100" t="s">
        <v>125</v>
      </c>
      <c r="G7" s="100" t="s">
        <v>126</v>
      </c>
      <c r="H7" s="101" t="s">
        <v>142</v>
      </c>
    </row>
    <row r="8" spans="1:8" s="7" customFormat="1" ht="21" customHeight="1">
      <c r="A8" s="31" t="s">
        <v>73</v>
      </c>
      <c r="B8" s="6"/>
      <c r="C8" s="5"/>
      <c r="D8" s="22" t="s">
        <v>35</v>
      </c>
      <c r="E8" s="20">
        <f>SUM(E9)</f>
        <v>375000</v>
      </c>
      <c r="F8" s="20">
        <f>SUM(F9)</f>
        <v>0</v>
      </c>
      <c r="G8" s="20">
        <f>SUM(G9)</f>
        <v>0</v>
      </c>
      <c r="H8" s="30">
        <f>SUM(E8+F8-G8)</f>
        <v>375000</v>
      </c>
    </row>
    <row r="9" spans="1:8" s="8" customFormat="1" ht="36">
      <c r="A9" s="3"/>
      <c r="B9" s="102">
        <v>90019</v>
      </c>
      <c r="C9" s="4"/>
      <c r="D9" s="193" t="s">
        <v>182</v>
      </c>
      <c r="E9" s="99">
        <f>SUM(E10:E10)</f>
        <v>375000</v>
      </c>
      <c r="F9" s="99">
        <f>SUM(F10:F10)</f>
        <v>0</v>
      </c>
      <c r="G9" s="99">
        <f>SUM(G10:G10)</f>
        <v>0</v>
      </c>
      <c r="H9" s="10">
        <f>SUM(E9+F9-G9)</f>
        <v>375000</v>
      </c>
    </row>
    <row r="10" spans="1:8" s="183" customFormat="1" ht="21" customHeight="1">
      <c r="A10" s="194"/>
      <c r="B10" s="196"/>
      <c r="C10" s="155" t="s">
        <v>115</v>
      </c>
      <c r="D10" s="171" t="s">
        <v>82</v>
      </c>
      <c r="E10" s="157">
        <v>375000</v>
      </c>
      <c r="F10" s="157"/>
      <c r="G10" s="157"/>
      <c r="H10" s="195">
        <f>SUM(E10+F10-G10)</f>
        <v>375000</v>
      </c>
    </row>
    <row r="11" spans="1:8" ht="21" customHeight="1">
      <c r="A11" s="109"/>
      <c r="B11" s="21"/>
      <c r="C11" s="21"/>
      <c r="D11" s="13" t="s">
        <v>42</v>
      </c>
      <c r="E11" s="20">
        <f>SUM(E8)</f>
        <v>375000</v>
      </c>
      <c r="F11" s="20">
        <f>SUM(F8)</f>
        <v>0</v>
      </c>
      <c r="G11" s="20">
        <f>SUM(G8)</f>
        <v>0</v>
      </c>
      <c r="H11" s="30">
        <f>SUM(E11+F11-G11)</f>
        <v>375000</v>
      </c>
    </row>
    <row r="12" spans="1:7" ht="21" customHeight="1">
      <c r="A12" s="192" t="s">
        <v>194</v>
      </c>
      <c r="B12" s="192"/>
      <c r="C12" s="192"/>
      <c r="D12" s="192"/>
      <c r="E12" s="192"/>
      <c r="F12"/>
      <c r="G12"/>
    </row>
    <row r="13" spans="1:8" ht="21" customHeight="1">
      <c r="A13" s="13" t="s">
        <v>0</v>
      </c>
      <c r="B13" s="13" t="s">
        <v>1</v>
      </c>
      <c r="C13" s="13" t="s">
        <v>2</v>
      </c>
      <c r="D13" s="13" t="s">
        <v>3</v>
      </c>
      <c r="E13" s="100" t="s">
        <v>77</v>
      </c>
      <c r="F13" s="100" t="s">
        <v>125</v>
      </c>
      <c r="G13" s="100" t="s">
        <v>126</v>
      </c>
      <c r="H13" s="101" t="s">
        <v>142</v>
      </c>
    </row>
    <row r="14" spans="1:8" s="7" customFormat="1" ht="21" customHeight="1">
      <c r="A14" s="31" t="s">
        <v>73</v>
      </c>
      <c r="B14" s="6"/>
      <c r="C14" s="5"/>
      <c r="D14" s="22" t="s">
        <v>35</v>
      </c>
      <c r="E14" s="20">
        <f>SUM(E15)</f>
        <v>375000</v>
      </c>
      <c r="F14" s="20" t="e">
        <f>SUM(F15)</f>
        <v>#REF!</v>
      </c>
      <c r="G14" s="20" t="e">
        <f>SUM(G15)</f>
        <v>#REF!</v>
      </c>
      <c r="H14" s="30" t="e">
        <f>SUM(E14+F14-G14)</f>
        <v>#REF!</v>
      </c>
    </row>
    <row r="15" spans="1:8" s="8" customFormat="1" ht="36">
      <c r="A15" s="3"/>
      <c r="B15" s="102">
        <v>90019</v>
      </c>
      <c r="C15" s="4"/>
      <c r="D15" s="193" t="s">
        <v>182</v>
      </c>
      <c r="E15" s="99">
        <f>SUM(E16,E18,E23,E29)</f>
        <v>375000</v>
      </c>
      <c r="F15" s="99" t="e">
        <f>SUM(F18,F23,#REF!)</f>
        <v>#REF!</v>
      </c>
      <c r="G15" s="99" t="e">
        <f>SUM(G18,G23,#REF!)</f>
        <v>#REF!</v>
      </c>
      <c r="H15" s="99" t="e">
        <f>SUM(H18,H23,#REF!)</f>
        <v>#REF!</v>
      </c>
    </row>
    <row r="16" spans="1:8" s="8" customFormat="1" ht="21.75" customHeight="1">
      <c r="A16" s="3"/>
      <c r="B16" s="102"/>
      <c r="C16" s="4">
        <v>4170</v>
      </c>
      <c r="D16" s="193" t="s">
        <v>123</v>
      </c>
      <c r="E16" s="99">
        <f>SUM(E17)</f>
        <v>3000</v>
      </c>
      <c r="F16" s="99"/>
      <c r="G16" s="99"/>
      <c r="H16" s="99"/>
    </row>
    <row r="17" spans="1:8" s="7" customFormat="1" ht="25.5" customHeight="1">
      <c r="A17" s="3"/>
      <c r="B17" s="102"/>
      <c r="C17" s="4"/>
      <c r="D17" s="170" t="s">
        <v>218</v>
      </c>
      <c r="E17" s="99">
        <v>3000</v>
      </c>
      <c r="F17" s="99"/>
      <c r="G17" s="99"/>
      <c r="H17" s="99"/>
    </row>
    <row r="18" spans="1:8" s="8" customFormat="1" ht="21" customHeight="1">
      <c r="A18" s="3"/>
      <c r="B18" s="102"/>
      <c r="C18" s="4">
        <v>4210</v>
      </c>
      <c r="D18" s="103" t="s">
        <v>44</v>
      </c>
      <c r="E18" s="99">
        <f>SUM(E19:E22)</f>
        <v>12000</v>
      </c>
      <c r="F18" s="99">
        <f>SUM(F19:F20)</f>
        <v>0</v>
      </c>
      <c r="G18" s="99">
        <f>SUM(G19:G20)</f>
        <v>0</v>
      </c>
      <c r="H18" s="87">
        <f>SUM(E18+F18-G18)</f>
        <v>12000</v>
      </c>
    </row>
    <row r="19" spans="1:8" ht="21" customHeight="1">
      <c r="A19" s="104"/>
      <c r="B19" s="105"/>
      <c r="C19" s="110"/>
      <c r="D19" s="49" t="s">
        <v>158</v>
      </c>
      <c r="E19" s="50">
        <v>2000</v>
      </c>
      <c r="F19" s="50"/>
      <c r="G19" s="50"/>
      <c r="H19" s="107">
        <f>SUM(E19+F19-G19)</f>
        <v>2000</v>
      </c>
    </row>
    <row r="20" spans="1:8" ht="21" customHeight="1">
      <c r="A20" s="104"/>
      <c r="B20" s="105"/>
      <c r="C20" s="110"/>
      <c r="D20" s="49" t="s">
        <v>159</v>
      </c>
      <c r="E20" s="50">
        <v>2500</v>
      </c>
      <c r="F20" s="50"/>
      <c r="G20" s="50"/>
      <c r="H20" s="107">
        <f aca="true" t="shared" si="0" ref="H20:H25">SUM(E20+F20-G20)</f>
        <v>2500</v>
      </c>
    </row>
    <row r="21" spans="1:8" ht="21" customHeight="1">
      <c r="A21" s="104"/>
      <c r="B21" s="105"/>
      <c r="C21" s="110"/>
      <c r="D21" s="49" t="s">
        <v>190</v>
      </c>
      <c r="E21" s="50">
        <v>5000</v>
      </c>
      <c r="F21" s="50"/>
      <c r="G21" s="50"/>
      <c r="H21" s="107">
        <f t="shared" si="0"/>
        <v>5000</v>
      </c>
    </row>
    <row r="22" spans="1:8" s="7" customFormat="1" ht="25.5" customHeight="1">
      <c r="A22" s="104"/>
      <c r="B22" s="105"/>
      <c r="C22" s="110"/>
      <c r="D22" s="49" t="s">
        <v>219</v>
      </c>
      <c r="E22" s="50">
        <v>2500</v>
      </c>
      <c r="F22" s="50"/>
      <c r="G22" s="50"/>
      <c r="H22" s="107">
        <f t="shared" si="0"/>
        <v>2500</v>
      </c>
    </row>
    <row r="23" spans="1:8" s="8" customFormat="1" ht="21" customHeight="1">
      <c r="A23" s="3"/>
      <c r="B23" s="102"/>
      <c r="C23" s="108">
        <v>4300</v>
      </c>
      <c r="D23" s="103" t="s">
        <v>50</v>
      </c>
      <c r="E23" s="99">
        <f>SUM(E24:E28)</f>
        <v>300000</v>
      </c>
      <c r="F23" s="99">
        <f>SUM(F24:F26)</f>
        <v>0</v>
      </c>
      <c r="G23" s="99">
        <f>SUM(G24:G26)</f>
        <v>0</v>
      </c>
      <c r="H23" s="87">
        <f t="shared" si="0"/>
        <v>300000</v>
      </c>
    </row>
    <row r="24" spans="1:8" ht="21" customHeight="1">
      <c r="A24" s="104"/>
      <c r="B24" s="105"/>
      <c r="C24" s="110"/>
      <c r="D24" s="49" t="s">
        <v>220</v>
      </c>
      <c r="E24" s="50">
        <v>190000</v>
      </c>
      <c r="F24" s="50"/>
      <c r="G24" s="50"/>
      <c r="H24" s="107">
        <f t="shared" si="0"/>
        <v>190000</v>
      </c>
    </row>
    <row r="25" spans="1:8" ht="28.5" customHeight="1">
      <c r="A25" s="104"/>
      <c r="B25" s="105"/>
      <c r="C25" s="110"/>
      <c r="D25" s="49" t="s">
        <v>221</v>
      </c>
      <c r="E25" s="50">
        <v>5000</v>
      </c>
      <c r="F25" s="50"/>
      <c r="G25" s="50"/>
      <c r="H25" s="107">
        <f t="shared" si="0"/>
        <v>5000</v>
      </c>
    </row>
    <row r="26" spans="1:8" ht="21" customHeight="1">
      <c r="A26" s="104"/>
      <c r="B26" s="106"/>
      <c r="C26" s="106"/>
      <c r="D26" s="49" t="s">
        <v>222</v>
      </c>
      <c r="E26" s="50">
        <v>15000</v>
      </c>
      <c r="F26" s="50"/>
      <c r="G26" s="50"/>
      <c r="H26" s="107">
        <f>SUM(E26+F26-G26)</f>
        <v>15000</v>
      </c>
    </row>
    <row r="27" spans="1:8" ht="21" customHeight="1">
      <c r="A27" s="104"/>
      <c r="B27" s="106"/>
      <c r="C27" s="106"/>
      <c r="D27" s="49" t="s">
        <v>160</v>
      </c>
      <c r="E27" s="50">
        <v>10000</v>
      </c>
      <c r="F27" s="50"/>
      <c r="G27" s="50"/>
      <c r="H27" s="107"/>
    </row>
    <row r="28" spans="1:8" ht="33.75">
      <c r="A28" s="104"/>
      <c r="B28" s="106"/>
      <c r="C28" s="106"/>
      <c r="D28" s="49" t="s">
        <v>253</v>
      </c>
      <c r="E28" s="50">
        <v>80000</v>
      </c>
      <c r="F28" s="50"/>
      <c r="G28" s="50"/>
      <c r="H28" s="107"/>
    </row>
    <row r="29" spans="1:8" s="183" customFormat="1" ht="19.5" customHeight="1">
      <c r="A29" s="194"/>
      <c r="B29" s="156"/>
      <c r="C29" s="156">
        <v>4810</v>
      </c>
      <c r="D29" s="171" t="s">
        <v>223</v>
      </c>
      <c r="E29" s="157">
        <f>SUM(E30:E31)</f>
        <v>60000</v>
      </c>
      <c r="F29" s="157"/>
      <c r="G29" s="157"/>
      <c r="H29" s="195"/>
    </row>
    <row r="30" spans="1:8" ht="23.25" customHeight="1">
      <c r="A30" s="104"/>
      <c r="B30" s="106"/>
      <c r="C30" s="106"/>
      <c r="D30" s="49" t="s">
        <v>224</v>
      </c>
      <c r="E30" s="50">
        <v>30000</v>
      </c>
      <c r="F30" s="50"/>
      <c r="G30" s="50"/>
      <c r="H30" s="107"/>
    </row>
    <row r="31" spans="1:8" ht="24.75" customHeight="1">
      <c r="A31" s="104"/>
      <c r="B31" s="106"/>
      <c r="C31" s="106"/>
      <c r="D31" s="49" t="s">
        <v>225</v>
      </c>
      <c r="E31" s="50">
        <v>30000</v>
      </c>
      <c r="F31" s="50"/>
      <c r="G31" s="50"/>
      <c r="H31" s="107"/>
    </row>
    <row r="32" spans="1:8" ht="21" customHeight="1">
      <c r="A32" s="3"/>
      <c r="B32" s="4"/>
      <c r="C32" s="4"/>
      <c r="D32" s="13" t="s">
        <v>42</v>
      </c>
      <c r="E32" s="20">
        <f>SUM(E14)</f>
        <v>375000</v>
      </c>
      <c r="F32" s="20" t="e">
        <f>SUM(F15)</f>
        <v>#REF!</v>
      </c>
      <c r="G32" s="20" t="e">
        <f>SUM(G15)</f>
        <v>#REF!</v>
      </c>
      <c r="H32" s="30" t="e">
        <f>SUM(E32+F32-G32)</f>
        <v>#REF!</v>
      </c>
    </row>
    <row r="33" spans="1:8" ht="0.75" customHeight="1" hidden="1">
      <c r="A33" s="111"/>
      <c r="B33" s="112"/>
      <c r="C33" s="106"/>
      <c r="D33" s="113" t="s">
        <v>143</v>
      </c>
      <c r="E33" s="20">
        <f>SUM(E11-E32)</f>
        <v>0</v>
      </c>
      <c r="F33" s="20"/>
      <c r="G33" s="20"/>
      <c r="H33" s="30">
        <f>SUM(E33+F33-G33)</f>
        <v>0</v>
      </c>
    </row>
  </sheetData>
  <sheetProtection/>
  <mergeCells count="1">
    <mergeCell ref="A5:E5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</cp:lastModifiedBy>
  <cp:lastPrinted>2011-11-16T07:26:43Z</cp:lastPrinted>
  <dcterms:created xsi:type="dcterms:W3CDTF">2002-10-21T08:56:44Z</dcterms:created>
  <dcterms:modified xsi:type="dcterms:W3CDTF">2011-11-18T12:40:05Z</dcterms:modified>
  <cp:category/>
  <cp:version/>
  <cp:contentType/>
  <cp:contentStatus/>
</cp:coreProperties>
</file>