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nr 1" sheetId="1" r:id="rId1"/>
    <sheet name="zał nr 2" sheetId="2" r:id="rId2"/>
    <sheet name="zał. nr 3" sheetId="3" r:id="rId3"/>
    <sheet name="zał. nr 4" sheetId="4" r:id="rId4"/>
  </sheets>
  <definedNames>
    <definedName name="_xlnm.Print_Titles" localSheetId="1">'zał nr 2'!$6:$6</definedName>
    <definedName name="_xlnm.Print_Titles" localSheetId="0">'zał. nr 1'!$6:$6</definedName>
    <definedName name="_xlnm.Print_Titles" localSheetId="2">'zał. nr 3'!$34:$34</definedName>
    <definedName name="_xlnm.Print_Titles" localSheetId="3">'zał. nr 4'!$6:$6</definedName>
  </definedNames>
  <calcPr fullCalcOnLoad="1"/>
</workbook>
</file>

<file path=xl/sharedStrings.xml><?xml version="1.0" encoding="utf-8"?>
<sst xmlns="http://schemas.openxmlformats.org/spreadsheetml/2006/main" count="3897" uniqueCount="1228">
  <si>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</si>
  <si>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</si>
  <si>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</si>
  <si>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</si>
  <si>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</si>
  <si>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</si>
  <si>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</si>
  <si>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</si>
  <si>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</si>
  <si>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</si>
  <si>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</si>
  <si>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cmentarze</t>
  </si>
  <si>
    <t>750</t>
  </si>
  <si>
    <t xml:space="preserve">Administracja publiczna </t>
  </si>
  <si>
    <t>urzędy wojewódzkie</t>
  </si>
  <si>
    <t>75023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</si>
  <si>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</si>
  <si>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</si>
  <si>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</si>
  <si>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</si>
  <si>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75416</t>
  </si>
  <si>
    <t>756</t>
  </si>
  <si>
    <t>75615</t>
  </si>
  <si>
    <t>75618</t>
  </si>
  <si>
    <t>75621</t>
  </si>
  <si>
    <t>758</t>
  </si>
  <si>
    <t>Różne rozliczenia</t>
  </si>
  <si>
    <t>75801</t>
  </si>
  <si>
    <t>szkoły podstawowe</t>
  </si>
  <si>
    <t>gimnazja</t>
  </si>
  <si>
    <t>Ochrona zdrowia</t>
  </si>
  <si>
    <t>przeciwdziałanie alkoholizmowi</t>
  </si>
  <si>
    <t>Edukacyjna opieka wychowawcza</t>
  </si>
  <si>
    <t>Gospodarka komunalna i ochrona środowiska</t>
  </si>
  <si>
    <t>gospodarka ściekowa i ochrona wód</t>
  </si>
  <si>
    <t>921</t>
  </si>
  <si>
    <t>92116</t>
  </si>
  <si>
    <t>razem</t>
  </si>
  <si>
    <t>01030</t>
  </si>
  <si>
    <t>wydatki inwestycyjne jednostek budżetowych</t>
  </si>
  <si>
    <t>600</t>
  </si>
  <si>
    <t>Transport i łączność</t>
  </si>
  <si>
    <t>60016</t>
  </si>
  <si>
    <t>drogi publiczne gminne</t>
  </si>
  <si>
    <t>zakup usług pozostałych</t>
  </si>
  <si>
    <t>Działalność usługowa</t>
  </si>
  <si>
    <t>71004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</si>
  <si>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</si>
  <si>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</si>
  <si>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</si>
  <si>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</si>
  <si>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</si>
  <si>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</si>
  <si>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</si>
  <si>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</si>
  <si>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</si>
  <si>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</si>
  <si>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różne opłaty i składki</t>
  </si>
  <si>
    <t>wydatki na zakupy inwestycyjne jednostek budżetowych</t>
  </si>
  <si>
    <t>Urzędy naczelnych organów władzy państwowej, kontroli i ochrony prawa oraz sądownictwa</t>
  </si>
  <si>
    <t>75412</t>
  </si>
  <si>
    <t>ochotnicze straże pożarne</t>
  </si>
  <si>
    <t>75495</t>
  </si>
  <si>
    <t>757</t>
  </si>
  <si>
    <t>Obsługa długu publicznego</t>
  </si>
  <si>
    <t>75702</t>
  </si>
  <si>
    <t>75818</t>
  </si>
  <si>
    <t>rezerwy ogólne i celowe</t>
  </si>
  <si>
    <t>801</t>
  </si>
  <si>
    <t>Oświata i wychowanie</t>
  </si>
  <si>
    <t>80101</t>
  </si>
  <si>
    <t>świadczenia społeczne</t>
  </si>
  <si>
    <t>80104</t>
  </si>
  <si>
    <t>80113</t>
  </si>
  <si>
    <t>851</t>
  </si>
  <si>
    <t>85154</t>
  </si>
  <si>
    <t>składki na ubezpieczenia zdrowotne</t>
  </si>
  <si>
    <t>854</t>
  </si>
  <si>
    <t>85412</t>
  </si>
  <si>
    <t>900</t>
  </si>
  <si>
    <t>90001</t>
  </si>
  <si>
    <t>90003</t>
  </si>
  <si>
    <t>90004</t>
  </si>
  <si>
    <t>90013</t>
  </si>
  <si>
    <t>90015</t>
  </si>
  <si>
    <t>oświetlenie ulic, placów i dróg</t>
  </si>
  <si>
    <t>90095</t>
  </si>
  <si>
    <t>Kultura i ochrona dziedzictwa narodowego</t>
  </si>
  <si>
    <t>92109</t>
  </si>
  <si>
    <t>92118</t>
  </si>
  <si>
    <t>926</t>
  </si>
  <si>
    <t>plan</t>
  </si>
  <si>
    <t xml:space="preserve">plan </t>
  </si>
  <si>
    <t>Rady Miejskiej Trzcianki</t>
  </si>
  <si>
    <t>gospodarka gruntami i nieruchomościami</t>
  </si>
  <si>
    <t>rady gmin (miast i miast na prawach powiatu)</t>
  </si>
  <si>
    <t>domy i ośrodki kultury, świetlice i kluby</t>
  </si>
  <si>
    <t>utrzymanie zieleni w miastach i gminach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</si>
  <si>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</si>
  <si>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</si>
  <si>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</si>
  <si>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</si>
  <si>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</si>
  <si>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</si>
  <si>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</si>
  <si>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</si>
  <si>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</si>
  <si>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</si>
  <si>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</si>
  <si>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</si>
  <si>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</si>
  <si>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</si>
  <si>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</si>
  <si>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</si>
  <si>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</si>
  <si>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</si>
  <si>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</si>
  <si>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</si>
  <si>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</si>
  <si>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</si>
  <si>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</si>
  <si>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</si>
  <si>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</si>
  <si>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</si>
  <si>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0690</t>
  </si>
  <si>
    <t>75807</t>
  </si>
  <si>
    <t xml:space="preserve">Pomoc społeczna </t>
  </si>
  <si>
    <t>Pomoc społeczna</t>
  </si>
  <si>
    <t>Załącznik Nr 3</t>
  </si>
  <si>
    <t xml:space="preserve"> wydatki osobowe niezaliczone do wynagrodzeń</t>
  </si>
  <si>
    <t>wynagrodzenia bezosobowe</t>
  </si>
  <si>
    <t>0830</t>
  </si>
  <si>
    <t>instytucje kultury fizycznej</t>
  </si>
  <si>
    <t>promocja jednostek samorządu terytorialnego</t>
  </si>
  <si>
    <t xml:space="preserve"> </t>
  </si>
  <si>
    <t xml:space="preserve">       </t>
  </si>
  <si>
    <t>dotacje celowe otrzymane z budżetu państwa na realizację zadań bieżących z zakresu administracji rządowej oraz innych zadań zleconych gminie (związkom gmin) ustawami</t>
  </si>
  <si>
    <t>75831</t>
  </si>
  <si>
    <t xml:space="preserve">do Uchwały Nr </t>
  </si>
  <si>
    <t xml:space="preserve">z dnia </t>
  </si>
  <si>
    <t>0760</t>
  </si>
  <si>
    <t>Załącznik Nr 6</t>
  </si>
  <si>
    <t>01095</t>
  </si>
  <si>
    <t>0770</t>
  </si>
  <si>
    <t>przedszkola</t>
  </si>
  <si>
    <t>rezerwa na inwestycje i zakupy inwestycyjne</t>
  </si>
  <si>
    <t>Różne rolziczenia</t>
  </si>
  <si>
    <t>0370</t>
  </si>
  <si>
    <t>wydatki na zakup i objęcie akcji, wniesienie wkładów do spółek prawa handlowego oraz na uzupełnienie funduszy statutowych banków państwowych i innych instytucji finansowych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</si>
  <si>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</si>
  <si>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</si>
  <si>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01009</t>
  </si>
  <si>
    <t>Spółki wodne</t>
  </si>
  <si>
    <t>Ośrodki pomocy społecznej</t>
  </si>
  <si>
    <t>dotacje na realizację zadań z zakresu administracji rządowej</t>
  </si>
  <si>
    <t>wydatki przeznaczone na realizację zadań z zakresu administracji rządowej</t>
  </si>
  <si>
    <t>skladki na ubezpieczenia społeczne</t>
  </si>
  <si>
    <t>Plan wydatków majątkowych na 2011 rok</t>
  </si>
  <si>
    <t>dotacja celowa na pomoc finansową udzielaną między jednostkami samorządu terytorialnego na dofinansowanie własnych zadań inwestycyjnych i zakupów inwestycyjnych</t>
  </si>
  <si>
    <t>przebudowa drogi Żurawiec - Łomnica I</t>
  </si>
  <si>
    <t>PT rozbudowy cmentarza komunalnego w Trzciance</t>
  </si>
  <si>
    <t>przydomowa oczyszczalnia ścieków Przyłęki 55</t>
  </si>
  <si>
    <t>zbiornik bezodpływy Siedlisko 2</t>
  </si>
  <si>
    <t>wniesienie udziałów do Spółki OSIR Sp.z o.o.</t>
  </si>
  <si>
    <t>opłaty z tytułu zakupu usług telekomunikacyjnych świadczonych w stacjonarnej publicznej sieci telefonicznej</t>
  </si>
  <si>
    <t>Ochrona powietrza atmosferycznego i klimatu</t>
  </si>
  <si>
    <t>wykupy nieruchomości</t>
  </si>
  <si>
    <t>budowa drogi i chodnika na ulicy Krętej</t>
  </si>
  <si>
    <t>przebudowa ulicy Kościuszki II etap</t>
  </si>
  <si>
    <t>modernizacja placu przed Ratuszem</t>
  </si>
  <si>
    <t>zakup kamery termowizyjnej dla Państwowej Straży Pożarnej</t>
  </si>
  <si>
    <t>chodnik w kierunku firmy Sapa</t>
  </si>
  <si>
    <t>drogi publiczne powiatowe</t>
  </si>
  <si>
    <t>budowa pomostu na Starej Plaży</t>
  </si>
  <si>
    <t>oświetlenie w Pokrzywnie</t>
  </si>
  <si>
    <t xml:space="preserve">zakup kserokopiarki </t>
  </si>
  <si>
    <t>zakup bazy danych - Geobaza</t>
  </si>
  <si>
    <t>0360</t>
  </si>
  <si>
    <t>zakup aparatu fotograficznego</t>
  </si>
  <si>
    <t>PT drogi gminnej od drogi wojewódzkiej nr 178 do ulicy Wieleńskiej</t>
  </si>
  <si>
    <t>PT sieci kanalizacji sanitarnej i deszczowej os. Domańskiego - Straduń</t>
  </si>
  <si>
    <t xml:space="preserve">Dochody i wydatki związane z realizacją zadań z zakresu administracji rządowej i innych zadań zleconych gminie odrębnymi ustawami w 2011 roku </t>
  </si>
  <si>
    <t>sterylizator (komora cieplna) do kuchni żłobkowej (Przedszkole Nr 1)</t>
  </si>
  <si>
    <t>okap ze stali nierdzewnej nad kuchnię węglową (Przedszkole Nr 2)</t>
  </si>
  <si>
    <t>zmywarka z wyparzaczem do kuchni przedszkolnej (Przedszkole Nr 4)</t>
  </si>
  <si>
    <t>budowa sali przy Gimnazjum Nr 2</t>
  </si>
  <si>
    <t>przebudowa kaplicy cmentarnej na cmentarzu komunalnym w Trzciance</t>
  </si>
  <si>
    <t>PT termomodernizacji gminnych przedszkoli</t>
  </si>
  <si>
    <t>budowa chodników w Białej (wydatek z funduszu sołeckiego)</t>
  </si>
  <si>
    <t>budowa chodnika w Stobnie (wydatek z funduszu sołeckiego)</t>
  </si>
  <si>
    <t>modernizacja chodników i budowa parkingu na Placu Pocztowego</t>
  </si>
  <si>
    <t>składki na Fundusz Emerytur Pomostowych</t>
  </si>
  <si>
    <t>1. Dochody</t>
  </si>
  <si>
    <t>2. Wydatki</t>
  </si>
  <si>
    <t>oświetlenie na Osiedlu XXX Lecia w Trzciance</t>
  </si>
  <si>
    <t>budowa ciągów pieszych Parku 1 Maja</t>
  </si>
  <si>
    <t>wykonanie sieci teleinformatycznej</t>
  </si>
  <si>
    <t>budowa placów zabaw przy szkołach podstawowych</t>
  </si>
  <si>
    <t>zmywarko - wyparzacz do kuchni przedszkolnej (Przedszkole Nr 1)</t>
  </si>
  <si>
    <t>zmiany</t>
  </si>
  <si>
    <t>zmiana</t>
  </si>
  <si>
    <t>wybory do Sejmu i Senatu</t>
  </si>
  <si>
    <t>Pozostałe zadania w zakresie polityki społecznej</t>
  </si>
  <si>
    <t>Rehabilitacja zawodowa i społeczna osób niepełnosprawnych</t>
  </si>
  <si>
    <t xml:space="preserve">Kultura fizyczna </t>
  </si>
  <si>
    <t>wykonanie sieci teleinformatycznej Urzędu</t>
  </si>
  <si>
    <t>budowa dróg na os. Modrzewiowym I etap</t>
  </si>
  <si>
    <t>budowa ścieżki pieszo - rowerowej od ul. Kopernika do przejazdu kolejowego i dalej wzdłuż torów kolejowych do cmentarza</t>
  </si>
  <si>
    <t>budowa kanalizacji ulicy Reymonta I etap</t>
  </si>
  <si>
    <t>PT wraz z realizacją budowy oświetlenia przy ul. Kopernika i Wiosny Ludów</t>
  </si>
  <si>
    <t>dotacje celowe przekazane dla powiatu na inwestycje i zakupy inwestycyjne realizowane na podstawie porozumień (umów) między jednostkami samorządu terytorialnego</t>
  </si>
  <si>
    <t>Komenady powiatowe Państwowej Straży Pożarnej</t>
  </si>
  <si>
    <t>kolonie i obozy oraz inne formy wypoczynku dzieci i młodzieży szkonej, a także szkolenia młodzieży</t>
  </si>
  <si>
    <t>PT - I etap  - konkurs zagospodarowanie Placu Pocztowego i Parku 1 Maja</t>
  </si>
  <si>
    <t>do Uchwały Nr VII/33/11</t>
  </si>
  <si>
    <t>z dnia 14 lutego 2011 r.</t>
  </si>
  <si>
    <t>budowa placu zabaw na os. Fałata I</t>
  </si>
  <si>
    <t>obiekty sportowe</t>
  </si>
  <si>
    <t xml:space="preserve">wniesienie udziałów do Spółki OSIR </t>
  </si>
  <si>
    <t xml:space="preserve">PT I etap pn. "Aglomeracja Trzcianki" - budowa kanalizacji sanitarnej </t>
  </si>
  <si>
    <t>zarządzanie kryzysowe</t>
  </si>
  <si>
    <t>spis powszechny i inne</t>
  </si>
  <si>
    <t>Spis powszechny i inne</t>
  </si>
  <si>
    <t>wpłaty jednostek na państwowy fundusz celowy na finansowanie lub dofinansowanie zadań inwestycyjnych</t>
  </si>
  <si>
    <t>wpłata na "Fundusz Wsparcia Państwowej Straży Pożarnej" na zakup sprzętu hydraulicznego dla Państwowej Straży Pożarnej w Czarnkowie z przeznaczeniem dla Jednostki Ratowniczo - Gaśniczej w Trzciance</t>
  </si>
  <si>
    <t>0960</t>
  </si>
  <si>
    <t>plan po zmianach</t>
  </si>
  <si>
    <t>plan
po zmianach</t>
  </si>
  <si>
    <t xml:space="preserve">Rady Miejskiej Trzcianki dnia 14.02.2011 r. </t>
  </si>
  <si>
    <t>Załacznik nr 6 do Uchwały Nr VII/33/11</t>
  </si>
  <si>
    <t>Załacznik nr 3 do Uchwały Nr VII/33/11</t>
  </si>
  <si>
    <t>termomodernizacja Szkoły Podstawowej Nr 2 
i Gimnazjum Nr 2</t>
  </si>
  <si>
    <t xml:space="preserve">PT oraz realizacja budowy kanalizacji deszczowej osiedla Domańskiego w celu odprowadzenia wód 
z drenażu opaskowego </t>
  </si>
  <si>
    <t>Załacznik Nr 4 do Uchwały Nr IX/44/11</t>
  </si>
  <si>
    <t>Rady Miejskiej Trzcianki dnia 24 marca 2011 r. zmianiający</t>
  </si>
  <si>
    <t>Załacznik Nr 5 do Uchwały Nr IX/44/11</t>
  </si>
  <si>
    <t>budowa oświetlenia w miejscowościach : Teresin, Sarcz, Siedlisko PGR, Biała Dolne Podwórze oraz koncepcja modernizacji sieci na terenie miasta i gminy</t>
  </si>
  <si>
    <t xml:space="preserve">Rady Miejskiej Trzcianki dnia 24 marca 2011 r. </t>
  </si>
  <si>
    <t>Rady Miejskiej Trzcianki dnia 28 kwietnia 2011 r. zmianiający</t>
  </si>
  <si>
    <t>Załacznik Nr 3 do Uchwały Nr X/56/11</t>
  </si>
  <si>
    <t>Załacznik Nr 5 do Uchwały Nr X/56/11</t>
  </si>
  <si>
    <t xml:space="preserve">Rady Miejskiej Trzcianki dnia 28 kwietnia 2011 r. </t>
  </si>
  <si>
    <t>Załacznik Nr 3 do Zarządzenia Nr 56/11</t>
  </si>
  <si>
    <t>Burmistrza Trzcianki dnia 25 maja 2011 r. zmianiający</t>
  </si>
  <si>
    <t>Załacznik Nr 4 do Zarządzenia Nr 56/11</t>
  </si>
  <si>
    <t xml:space="preserve">Burmistrza Trzcianki dnia 25 maja 2011 r. </t>
  </si>
  <si>
    <t>Kultura fizyczna</t>
  </si>
  <si>
    <t>zakup zestawu komputerowego z drukarką 
i z oprogramowaniem na potrzeby zarządzania kryzysowego</t>
  </si>
  <si>
    <t>Załacznik Nr 3 do Uchwały Nr XIII/90/11</t>
  </si>
  <si>
    <t>Rady Miejskiej Trzcianki dnia 30 czerwca 2011 r. zmianiający</t>
  </si>
  <si>
    <t>Rady Miejskiej Trzcianki dnia 30czerwca2011 r.zmianiający</t>
  </si>
  <si>
    <t xml:space="preserve">pomoc finansowa dla powiatu czarnkowsko - trzcianeckiego na przebudowę drogi powiatowej 
nr 1316P Straduń - Trzcianka </t>
  </si>
  <si>
    <t xml:space="preserve">pomoc finansowa dla powiatu czarnkowsko - trzcianeckiego na przebudowę drogi powiatowej 
nr 1317P od Smolarni do drogi wojewódzkiej nr 180  </t>
  </si>
  <si>
    <t>zakup samochodu specjalistycznego dla OSP 
w Siedlisku</t>
  </si>
  <si>
    <t xml:space="preserve">dotacja dla powiatu czarnkowsko - trzcianeckiego na zakup sprzętu hydraulicznego dla Państwowej Straży Pożarnej dla Jednostki ratowniczo Gaśniczej 
w Trzciance </t>
  </si>
  <si>
    <t>zakup sprzętu nagałśniającego do sali wiejskiej 
w Siedlisku (wydatek z funduszu sołeckiego)</t>
  </si>
  <si>
    <t>budowa boiska w Białej - doprowadzenie wody 
i energii elektrycznej</t>
  </si>
  <si>
    <t>Załacznik Nr 5 do Uchwały Nr XIII/90/11</t>
  </si>
  <si>
    <t xml:space="preserve">Rady Miejskiej Trzcianki dnia 30 czerwca 2011 r. </t>
  </si>
  <si>
    <t>Burmistrza Trzcianki z dnia 29 lipca 2011 r. zmianiający</t>
  </si>
  <si>
    <t>nagrody o charakterze szczególnym neizaliczone do wynagrodzeń</t>
  </si>
  <si>
    <t>Załacznik Nr 3 do Zarządzenia Nr 77/11</t>
  </si>
  <si>
    <t xml:space="preserve">Burmistrza Trzcianki z dnia 29 lipca 2011 r. </t>
  </si>
  <si>
    <t>Burmistrza Trzcianki z dnia 30 września 2011 r. zmianiający</t>
  </si>
  <si>
    <t>Załacznik Nr 3 do Zarządzenia Nr 130/11</t>
  </si>
  <si>
    <t xml:space="preserve">Burmistrza Trzcianki z dnia 30 września 2011 r. </t>
  </si>
  <si>
    <t>Burmistrza Trzcianki z dnia 6 października 2011 r. zmianiający</t>
  </si>
  <si>
    <t>Załacznik Nr 3 do Zarządzenia Nr 136/11</t>
  </si>
  <si>
    <t xml:space="preserve">Burmistrza Trzcianki z dnia 6 października 2011 r. </t>
  </si>
  <si>
    <t>Burmistrza Trzcianki z dnia 18 października 2011 r. zmianiający</t>
  </si>
  <si>
    <t>Załacznik Nr 3 do Zarządzenia Nr 141/11</t>
  </si>
  <si>
    <t xml:space="preserve">Burmistrza Trzcianki z dnia 18 października 2011 r. </t>
  </si>
  <si>
    <t>usuwanie skutków klęsk żywiołowych</t>
  </si>
  <si>
    <t>Rady Miejskiej Trzcianki dnia 30czerwca2011 r.</t>
  </si>
  <si>
    <t>budowa chodnika w Radolinie (wydatek z funduszu sołeckiego - 13.764 zł oraz z budżetu 
ogólnego 2.142 zł)</t>
  </si>
  <si>
    <t>budowa chodnika w Smolarni (wydatek z funduszu sołeckiego - 5.199 zł, budżet ogólny - 1.676 zł)</t>
  </si>
  <si>
    <t>0400</t>
  </si>
  <si>
    <t>przebudowa parkingu przy ulicy Kościuszki I etap</t>
  </si>
  <si>
    <t>wpłata na "Wojewódzki Fundusz Wsparcia Państwowej Straży Pożarnej" na dofinansowanie zakupu "lekkiego Samochodu Rozpoznawczo - Ratowniczego" na potrzeby Komendy Powiatowej Państwowej Straży Pożarnej w Czarnkowie</t>
  </si>
  <si>
    <t>opracowanie koncepcji i budowa skateparku</t>
  </si>
  <si>
    <t xml:space="preserve">wydatki na zakup i objęcie akcji, wniesienie wkłądów do spółek prawa handlowego oraz na uzupełnienie funduszy statutowych banków państwowych i innych  </t>
  </si>
  <si>
    <t>zwiększenie udziałów w Z.I.K. Sp. z  o.o.</t>
  </si>
  <si>
    <t>PT budowy kanalizacji deszczowej osiedla Domańskiego w celu odprowadzenia wód z drenażu opaskowego</t>
  </si>
  <si>
    <t>PT budowy boiska w Białej - doprowadzenie wody i energii elektrycznej</t>
  </si>
  <si>
    <t>Komendy powiatowe Policji</t>
  </si>
  <si>
    <t>zakup sprzętu do utrzymania zieleni</t>
  </si>
  <si>
    <t>Turystyka</t>
  </si>
  <si>
    <t>zadania w zakresie upowszechniania turystyki</t>
  </si>
  <si>
    <t>PT modernizacji i rozbudowy centrum turystyki wodnej i ratownictwa wodnego oraz wędkarstwa a także budowa ciągu pieszo - rowerowego od ul. 27 Stycznia do tzw. Starej Plaży nad jez. Sarcz wraz z budową slipu (stanowiska do wodowania łodzi rybackich i turystycznych )oraz budowa pomostu</t>
  </si>
  <si>
    <t>Załacznik Nr 5 do Uchwały Nr XVII/109/11</t>
  </si>
  <si>
    <t>Rady Miejskiej Trzcianki z dnia 10 listopada 2011 r.zmianiający</t>
  </si>
  <si>
    <t>Rady Miejskiej Trzcianki z dnia 10 listopada 2011 r. zmianiający</t>
  </si>
  <si>
    <t>Załacznik Nr 3 do Uchwała Nr XVII/109/11</t>
  </si>
  <si>
    <t>Zadania w zakresie upowszechniania turystyki</t>
  </si>
  <si>
    <t>Burmistrza Trzcianki z dnia 25 listopada 2011 r. zmieniający</t>
  </si>
  <si>
    <t xml:space="preserve">Rady Miejskiej Trzcianki z dnia 10 listopada 2011 r. </t>
  </si>
  <si>
    <t>Rady Miejskiej Trzcianki z dnia 10 listopada 2011 r.</t>
  </si>
  <si>
    <t>Załacznik Nr 3 do Zarządzenia Nr 161/11</t>
  </si>
  <si>
    <t>Burmistrza Trzcianki z dnia 25 listopada 2011 r.zmianiający</t>
  </si>
  <si>
    <t>Burmistrza Trzcianki z dnia 25 listopada 2011 r. zmianiający</t>
  </si>
  <si>
    <t>Załacznik Nr 4 do Zarządzenia Nr 161/11</t>
  </si>
  <si>
    <t>Załącznik Nr 1 do Zarządzenia Nr 161/11</t>
  </si>
  <si>
    <t>Załącznik nr 1 do Uchwały Nr XVII/109/11</t>
  </si>
  <si>
    <t>Dochody budżetu gminy Trzcianka na 2011 rok - zmiany</t>
  </si>
  <si>
    <t>Dział</t>
  </si>
  <si>
    <t>Rozdział</t>
  </si>
  <si>
    <t>Treść</t>
  </si>
  <si>
    <t>Przed zmianą</t>
  </si>
  <si>
    <t>Zmiana</t>
  </si>
  <si>
    <t>Po zmianie</t>
  </si>
  <si>
    <t>1 136 982,00</t>
  </si>
  <si>
    <t>0,00</t>
  </si>
  <si>
    <t>Pozostała działalność</t>
  </si>
  <si>
    <t>Dochody z najmu i dzierżawy składników majątkowych Skarbu Państwa, jednostek samorządu terytorialnego lub innych jednostek zaliczanych do sektora finansów publicznych oraz innych umów o podobnym charakterze</t>
  </si>
  <si>
    <t>126 000,00</t>
  </si>
  <si>
    <t>Wpłaty z tytułu odpłatnego nabycia prawa własności oraz prawa użytkowania wieczystego nieruchomości</t>
  </si>
  <si>
    <t>400 000,00</t>
  </si>
  <si>
    <t>Pozostałe odsetki</t>
  </si>
  <si>
    <t>23 200,00</t>
  </si>
  <si>
    <t>Dotacje celowe otrzymane z budżetu państwa na realizację zadań bieżących z zakresu administracji rządowej oraz innych zadań zleconych gminie (związkom gmin) ustawami</t>
  </si>
  <si>
    <t>587 782,00</t>
  </si>
  <si>
    <t>5 426 554,00</t>
  </si>
  <si>
    <t>Gospodarka gruntami i nieruchomościami</t>
  </si>
  <si>
    <t>Wpływy z opłat za zarząd, użytkowanie i użytkowanie wieczyste nieruchomości</t>
  </si>
  <si>
    <t>210 000,00</t>
  </si>
  <si>
    <t>2 035 700,00</t>
  </si>
  <si>
    <t>Wpływy z tytułu przekształcenia prawa użytkowania wieczystego przysługującego osobom fizycznym w prawo własności</t>
  </si>
  <si>
    <t>500 000,00</t>
  </si>
  <si>
    <t>2 650 000,00</t>
  </si>
  <si>
    <t>18 000,00</t>
  </si>
  <si>
    <t>Wpływy z różnych dochodów</t>
  </si>
  <si>
    <t>12 854,00</t>
  </si>
  <si>
    <t>10 730,00</t>
  </si>
  <si>
    <t>Plany zagospodarowania przestrzennego</t>
  </si>
  <si>
    <t>Otrzymane spadki, zapisy i darowizny w postaci pieniężnej</t>
  </si>
  <si>
    <t>264 834,00</t>
  </si>
  <si>
    <t>75011</t>
  </si>
  <si>
    <t>Urzędy wojewódzkie</t>
  </si>
  <si>
    <t>156 600,00</t>
  </si>
  <si>
    <t>Urzędy gmin (miast i miast na prawach powiatu)</t>
  </si>
  <si>
    <t>52 500,00</t>
  </si>
  <si>
    <t>75056</t>
  </si>
  <si>
    <t>47 389,00</t>
  </si>
  <si>
    <t>75075</t>
  </si>
  <si>
    <t>Promocja jednostek samorządu terytorialnego</t>
  </si>
  <si>
    <t>8 345,00</t>
  </si>
  <si>
    <t>2707</t>
  </si>
  <si>
    <t>Środki na dofinansowanie własnych zadań bieżących gmin (związków gmin), powiatów (związków powiatów), samorządów województw, pozyskane z innych źródeł</t>
  </si>
  <si>
    <t>751</t>
  </si>
  <si>
    <t>98 064,00</t>
  </si>
  <si>
    <t>75101</t>
  </si>
  <si>
    <t>Urzędy naczelnych organów władzy państwowej, kontroli i ochrony prawa</t>
  </si>
  <si>
    <t>3 850,00</t>
  </si>
  <si>
    <t>75108</t>
  </si>
  <si>
    <t>Wybory do Sejmu i Senatu</t>
  </si>
  <si>
    <t>94 214,00</t>
  </si>
  <si>
    <t>6 000,00</t>
  </si>
  <si>
    <t>Straż gminna (miejska)</t>
  </si>
  <si>
    <t>Grzywny, mandaty i inne kary pieniężne od osób fizycznych</t>
  </si>
  <si>
    <t>5 800,00</t>
  </si>
  <si>
    <t>200,00</t>
  </si>
  <si>
    <t>24 305 590,00</t>
  </si>
  <si>
    <t>75601</t>
  </si>
  <si>
    <t>Wpływy z podatku dochodowego od osób fizycznych</t>
  </si>
  <si>
    <t>40 500,00</t>
  </si>
  <si>
    <t>Podatek od działalności gospodarczej osób fizycznych, opłacany w formie karty podatkowej</t>
  </si>
  <si>
    <t>40 000,00</t>
  </si>
  <si>
    <t>Odsetki od nieterminowych wpłat z tytułu podatków i opłat</t>
  </si>
  <si>
    <t>500,00</t>
  </si>
  <si>
    <t>Wpływy z podatku rolnego, podatku leśnego, podatku od czynności cywilnoprawnych, podatków i opłat lokalnych od osób prawnych i innych jednostek organizacyjnych</t>
  </si>
  <si>
    <t>8 212 748,00</t>
  </si>
  <si>
    <t>Podatek od nieruchomości</t>
  </si>
  <si>
    <t>7 566 626,00</t>
  </si>
  <si>
    <t>Podatek rolny</t>
  </si>
  <si>
    <t>23 594,00</t>
  </si>
  <si>
    <t>Podatek leśny</t>
  </si>
  <si>
    <t>335 669,00</t>
  </si>
  <si>
    <t>Podatek od środków transportowych</t>
  </si>
  <si>
    <t>83 000,00</t>
  </si>
  <si>
    <t>Podatek od czynności cywilnoprawnych</t>
  </si>
  <si>
    <t>15 000,00</t>
  </si>
  <si>
    <t>2680</t>
  </si>
  <si>
    <t>Rekompensaty utraconych dochodów w podatkach i opłatach lokalnych</t>
  </si>
  <si>
    <t>148 859,00</t>
  </si>
  <si>
    <t>75616</t>
  </si>
  <si>
    <t>Wpływy z podatku rolnego, podatku leśnego, podatku od spadków i darowizn, podatku od czynności cywilno-prawnych oraz podatków i opłat lokalnych od osób fizycznych</t>
  </si>
  <si>
    <t>4 145 186,00</t>
  </si>
  <si>
    <t>2 680 000,00</t>
  </si>
  <si>
    <t>322 406,00</t>
  </si>
  <si>
    <t>8 780,00</t>
  </si>
  <si>
    <t>297 000,00</t>
  </si>
  <si>
    <t>Podatek od spadków i darowizn</t>
  </si>
  <si>
    <t>62 000,00</t>
  </si>
  <si>
    <t>Opłata od posiadania psów</t>
  </si>
  <si>
    <t>12 000,00</t>
  </si>
  <si>
    <t>Wpływy z opłaty targowej</t>
  </si>
  <si>
    <t>70 000,00</t>
  </si>
  <si>
    <t>660 000,00</t>
  </si>
  <si>
    <t>33 000,00</t>
  </si>
  <si>
    <t>Wpływy z innych opłat stanowiących dochody jednostek samorządu terytorialnego na podstawie ustaw</t>
  </si>
  <si>
    <t>927 285,00</t>
  </si>
  <si>
    <t>Wpływy z opłaty skarbowej</t>
  </si>
  <si>
    <t>200 000,00</t>
  </si>
  <si>
    <t>Wpływy z opłaty eksploatacyjnej</t>
  </si>
  <si>
    <t>Wpływy z opłat za zezwolenia na sprzedaż alkoholu</t>
  </si>
  <si>
    <t>358 238,00</t>
  </si>
  <si>
    <t>Wpływy z innych lokalnych opłat pobieranych przez jednostki samorządu terytorialnego na podstawie odrębnych ustaw</t>
  </si>
  <si>
    <t>354 047,00</t>
  </si>
  <si>
    <t>Udziały gmin w podatkach stanowiących dochód budżetu państwa</t>
  </si>
  <si>
    <t>10 979 871,00</t>
  </si>
  <si>
    <t>Podatek dochodowy od osób fizycznych</t>
  </si>
  <si>
    <t>10 079 871,00</t>
  </si>
  <si>
    <t>Podatek dochodowy od osób prawnych</t>
  </si>
  <si>
    <t>900 000,00</t>
  </si>
  <si>
    <t>20 235 732,00</t>
  </si>
  <si>
    <t>Część oświatowa subwencji ogólnej dla jednostek samorządu terytorialnego</t>
  </si>
  <si>
    <t>15 311 823,00</t>
  </si>
  <si>
    <t>2920</t>
  </si>
  <si>
    <t>Subwencje ogólne z budżetu państwa</t>
  </si>
  <si>
    <t>Część wyrównawcza subwencji ogólnej dla gmin</t>
  </si>
  <si>
    <t>4 236 970,00</t>
  </si>
  <si>
    <t>75814</t>
  </si>
  <si>
    <t>Różne rozliczenia finansowe</t>
  </si>
  <si>
    <t>55 026,00</t>
  </si>
  <si>
    <t>5 000,00</t>
  </si>
  <si>
    <t>2030</t>
  </si>
  <si>
    <t>Dotacje celowe otrzymane z budżetu państwa na realizację własnych zadań bieżących gmin (związków gmin)</t>
  </si>
  <si>
    <t>37 741,00</t>
  </si>
  <si>
    <t>6330</t>
  </si>
  <si>
    <t>Dotacje celowe otrzymane z budżetu państwa na realizację inwestycji i zakupów inwestycyjnych własnych gmin (związków gmin)</t>
  </si>
  <si>
    <t>900,00</t>
  </si>
  <si>
    <t>6680</t>
  </si>
  <si>
    <t>Wpłata środków finansowych z niewykorzystanych w terminie wydatków, które nie wygasają z upływem roku budżetowego</t>
  </si>
  <si>
    <t>11 385,00</t>
  </si>
  <si>
    <t>Część równoważąca subwencji ogólnej dla gmin</t>
  </si>
  <si>
    <t>631 913,00</t>
  </si>
  <si>
    <t>1 501 221,00</t>
  </si>
  <si>
    <t>Szkoły podstawowe</t>
  </si>
  <si>
    <t>303 514,00</t>
  </si>
  <si>
    <t>Wpływy z różnych opłat</t>
  </si>
  <si>
    <t>700,00</t>
  </si>
  <si>
    <t>120 008,00</t>
  </si>
  <si>
    <t>1 192,00</t>
  </si>
  <si>
    <t>2 234,00</t>
  </si>
  <si>
    <t>53 120,00</t>
  </si>
  <si>
    <t>2310</t>
  </si>
  <si>
    <t>Dotacje celowe otrzymane z gminy na zadania bieżące realizowane na podstawie porozumień (umów) między jednostkami samorządu terytorialnego</t>
  </si>
  <si>
    <t>6 260,00</t>
  </si>
  <si>
    <t>120 000,00</t>
  </si>
  <si>
    <t xml:space="preserve">Przedszkola </t>
  </si>
  <si>
    <t>1 062 835,00</t>
  </si>
  <si>
    <t>3 834,00</t>
  </si>
  <si>
    <t>Wpływy z usług</t>
  </si>
  <si>
    <t>1 033 364,00</t>
  </si>
  <si>
    <t>24,00</t>
  </si>
  <si>
    <t>25 613,00</t>
  </si>
  <si>
    <t>80110</t>
  </si>
  <si>
    <t>Gimnazja</t>
  </si>
  <si>
    <t>11 027,00</t>
  </si>
  <si>
    <t>23,00</t>
  </si>
  <si>
    <t>750,00</t>
  </si>
  <si>
    <t>80148</t>
  </si>
  <si>
    <t>Stołówki szkolne i przedszkolne</t>
  </si>
  <si>
    <t>122 280,00</t>
  </si>
  <si>
    <t>80195</t>
  </si>
  <si>
    <t>592,00</t>
  </si>
  <si>
    <t>10 762 544,00</t>
  </si>
  <si>
    <t>18 096,00</t>
  </si>
  <si>
    <t>10 780 640,00</t>
  </si>
  <si>
    <t>85212</t>
  </si>
  <si>
    <t>Świadczenia rodzinne, świadczenia z funduszu alimentacyjneego oraz składki na ubezpieczenia emerytalne i rentowe z ubezpieczenia społecznego</t>
  </si>
  <si>
    <t>7 006 793,00</t>
  </si>
  <si>
    <t>6 927 793,00</t>
  </si>
  <si>
    <t>2360</t>
  </si>
  <si>
    <t>Dochody jednostek samorządu terytorialnego związane z realizacją zadań z zakresu administracji rządowej oraz innych zadań zleconych ustawami</t>
  </si>
  <si>
    <t>79 000,00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</si>
  <si>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</si>
  <si>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</si>
  <si>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73 100,00</t>
  </si>
  <si>
    <t>36 000,00</t>
  </si>
  <si>
    <t>37 100,00</t>
  </si>
  <si>
    <t>Zasiłki i pomoc w naturze oraz składki na ubezpieczenia emerytalne i rentowe</t>
  </si>
  <si>
    <t>1 012 470,00</t>
  </si>
  <si>
    <t>20 000,00</t>
  </si>
  <si>
    <t>992 470,00</t>
  </si>
  <si>
    <t>85216</t>
  </si>
  <si>
    <t>Zasiłki stałe</t>
  </si>
  <si>
    <t>429 600,00</t>
  </si>
  <si>
    <t>567 021,00</t>
  </si>
  <si>
    <t>2 900,00</t>
  </si>
  <si>
    <t>300,00</t>
  </si>
  <si>
    <t>150,00</t>
  </si>
  <si>
    <t>15 024,00</t>
  </si>
  <si>
    <t>548 647,00</t>
  </si>
  <si>
    <t>85278</t>
  </si>
  <si>
    <t>Usuwanie skutków klęsk żywiołowych</t>
  </si>
  <si>
    <t>7 500,00</t>
  </si>
  <si>
    <t>1 666 060,00</t>
  </si>
  <si>
    <t>1 684 156,00</t>
  </si>
  <si>
    <t>439 200,00</t>
  </si>
  <si>
    <t>1 226 860,00</t>
  </si>
  <si>
    <t>853</t>
  </si>
  <si>
    <t>685 351,00</t>
  </si>
  <si>
    <t>85395</t>
  </si>
  <si>
    <t>2009</t>
  </si>
  <si>
    <t>Dotacje celowe w ramach programów finansowanych z udziałem środków europejskich oraz środków o których mowa w art.5 ust.1 pkt 3 oraz ust. 3 pkt 5 i 6 ustawy, lub płatności w ramach budżetu środków europejskich</t>
  </si>
  <si>
    <t>72 872,00</t>
  </si>
  <si>
    <t>612 479,00</t>
  </si>
  <si>
    <t>492 585,00</t>
  </si>
  <si>
    <t>85415</t>
  </si>
  <si>
    <t>Pomoc materialna dla uczniów</t>
  </si>
  <si>
    <t>394 831,00</t>
  </si>
  <si>
    <t>Gospodarka ściekowa i ochrona wód</t>
  </si>
  <si>
    <t>10 000,00</t>
  </si>
  <si>
    <t>90019</t>
  </si>
  <si>
    <t>Wpływy i wydatki związane z gromadzeniem środków z opłat i kar za korzystanie ze środowiska</t>
  </si>
  <si>
    <t>375 629,00</t>
  </si>
  <si>
    <t>90020</t>
  </si>
  <si>
    <t>Wpływy i wydatki związane z gromadzeniem środków z opłat produktowych</t>
  </si>
  <si>
    <t>3 202,00</t>
  </si>
  <si>
    <t>Wpływy z opłaty produktowej</t>
  </si>
  <si>
    <t>Wpływy z dywidend</t>
  </si>
  <si>
    <t>69 700,00</t>
  </si>
  <si>
    <t>92105</t>
  </si>
  <si>
    <t>Pozostałe zadania w zakresie kultury</t>
  </si>
  <si>
    <t>9 700,00</t>
  </si>
  <si>
    <t>2320</t>
  </si>
  <si>
    <t>Dotacje celowe otrzymane z powiatu na zadania bieżące realizowane na podstawie porozumień (umów) między jednostkami samorządu terytorialnego</t>
  </si>
  <si>
    <t>Biblioteki</t>
  </si>
  <si>
    <t>60 000,00</t>
  </si>
  <si>
    <t>21 100,00</t>
  </si>
  <si>
    <t>92695</t>
  </si>
  <si>
    <t>2440</t>
  </si>
  <si>
    <t>Dotacje otrzymane z państwowych funduszy celowych na realizację zadań bieżących jednostek sektora finansów publicznych</t>
  </si>
  <si>
    <t>Razem:</t>
  </si>
  <si>
    <t>65 411 818,00</t>
  </si>
  <si>
    <t>65 429 914,00</t>
  </si>
  <si>
    <t>BeSTia</t>
  </si>
  <si>
    <t>Załącznik Nr 2 do Zarządzenia Nr 161/11</t>
  </si>
  <si>
    <t>Załącznik nr 2 do Uchwały Nr XVII/109/11</t>
  </si>
  <si>
    <t>Wydatki budżetu gminy Trzcianka na 2011 rok - zmiany</t>
  </si>
  <si>
    <t>Przed 
zmianą</t>
  </si>
  <si>
    <t>665 782,00</t>
  </si>
  <si>
    <t>2830</t>
  </si>
  <si>
    <t>Dotacja celowa z budżetu na finansowanie lub dofinansowanie zadań zleconych do realizacji pozostałym jednostkom nie zaliczanym do sektora finansów publicznych</t>
  </si>
  <si>
    <t>Izby rolnicze</t>
  </si>
  <si>
    <t>8 000,00</t>
  </si>
  <si>
    <t>2850</t>
  </si>
  <si>
    <t>Wpłaty gmin na rzecz izb rolniczych w wysokości 2% uzyskanych wpływów z podatku rolnego</t>
  </si>
  <si>
    <t>4010</t>
  </si>
  <si>
    <t>Wynagrodzenia osobowe pracowników</t>
  </si>
  <si>
    <t>7 228,00</t>
  </si>
  <si>
    <t>4110</t>
  </si>
  <si>
    <t>Składki na ubezpieczenia społeczne</t>
  </si>
  <si>
    <t>1 098,00</t>
  </si>
  <si>
    <t>4120</t>
  </si>
  <si>
    <t>Składki na Fundusz Pracy</t>
  </si>
  <si>
    <t>177,00</t>
  </si>
  <si>
    <t>4210</t>
  </si>
  <si>
    <t>Zakup materiałów i wyposażenia</t>
  </si>
  <si>
    <t>969,00</t>
  </si>
  <si>
    <t>4300</t>
  </si>
  <si>
    <t>Zakup usług pozostałych</t>
  </si>
  <si>
    <t>2 053,00</t>
  </si>
  <si>
    <t>4430</t>
  </si>
  <si>
    <t>Różne opłaty i składki</t>
  </si>
  <si>
    <t>576 257,00</t>
  </si>
  <si>
    <t>2 898 893,00</t>
  </si>
  <si>
    <t>60014</t>
  </si>
  <si>
    <t>Drogi publiczne powiatowe</t>
  </si>
  <si>
    <t>127 220,00</t>
  </si>
  <si>
    <t>6300</t>
  </si>
  <si>
    <t>Dotacja celowa na pomoc finansową udzielaną między jednostkami samorządu terytorialnego na dofinansowanie własnych zadań inwestycyjnych i zakupów inwestycyjnych</t>
  </si>
  <si>
    <t>Drogi publiczne gminne</t>
  </si>
  <si>
    <t>2 771 673,00</t>
  </si>
  <si>
    <t>3020</t>
  </si>
  <si>
    <t>Wydatki osobowe niezaliczone do wynagrodzeń</t>
  </si>
  <si>
    <t>48 683,00</t>
  </si>
  <si>
    <t>4270</t>
  </si>
  <si>
    <t>Zakup usług remontowych</t>
  </si>
  <si>
    <t>236 200,00</t>
  </si>
  <si>
    <t>350 607,00</t>
  </si>
  <si>
    <t>6050</t>
  </si>
  <si>
    <t>Wydatki inwestycyjne jednostek budżetowych</t>
  </si>
  <si>
    <t>2 126 183,00</t>
  </si>
  <si>
    <t>630</t>
  </si>
  <si>
    <t>90 000,00</t>
  </si>
  <si>
    <t>63003</t>
  </si>
  <si>
    <t>2 327 458,00</t>
  </si>
  <si>
    <t>70004</t>
  </si>
  <si>
    <t>Różne jednostki obsługi gospodarki mieszkaniowej</t>
  </si>
  <si>
    <t>30 000,00</t>
  </si>
  <si>
    <t>1 996 875,00</t>
  </si>
  <si>
    <t>74 000,00</t>
  </si>
  <si>
    <t>- 11 000,00</t>
  </si>
  <si>
    <t>63 000,00</t>
  </si>
  <si>
    <t>4260</t>
  </si>
  <si>
    <t>Zakup energii</t>
  </si>
  <si>
    <t>86 000,00</t>
  </si>
  <si>
    <t>- 13 000,00</t>
  </si>
  <si>
    <t>73 000,00</t>
  </si>
  <si>
    <t>552 890,00</t>
  </si>
  <si>
    <t>260 545,00</t>
  </si>
  <si>
    <t>- 27 512,00</t>
  </si>
  <si>
    <t>233 033,00</t>
  </si>
  <si>
    <t>4400</t>
  </si>
  <si>
    <t>Opłaty za administrowanie i czynsze za budynki, lokale i pomieszczenia garażowe</t>
  </si>
  <si>
    <t>827 000,00</t>
  </si>
  <si>
    <t>51 500,00</t>
  </si>
  <si>
    <t>878 500,00</t>
  </si>
  <si>
    <t>26 010,00</t>
  </si>
  <si>
    <t>4480</t>
  </si>
  <si>
    <t>58 000,00</t>
  </si>
  <si>
    <t>4500</t>
  </si>
  <si>
    <t>Pozostałe podatki na rzecz budżetów jednostek samorządu terytorialnego</t>
  </si>
  <si>
    <t>1 743,00</t>
  </si>
  <si>
    <t>4510</t>
  </si>
  <si>
    <t>Opłaty na rzecz budżetu państwa</t>
  </si>
  <si>
    <t>1 447,00</t>
  </si>
  <si>
    <t>4580</t>
  </si>
  <si>
    <t>12,00</t>
  </si>
  <si>
    <t>4610</t>
  </si>
  <si>
    <t>Koszty postępowania sądowego i prokuratorskiego</t>
  </si>
  <si>
    <t>64 240,00</t>
  </si>
  <si>
    <t>45 000,00</t>
  </si>
  <si>
    <t>70095</t>
  </si>
  <si>
    <t>300 583,00</t>
  </si>
  <si>
    <t>83,00</t>
  </si>
  <si>
    <t>300 000,00</t>
  </si>
  <si>
    <t>281 250,00</t>
  </si>
  <si>
    <t>135 000,00</t>
  </si>
  <si>
    <t>4170</t>
  </si>
  <si>
    <t>Wynagrodzenia bezosobowe</t>
  </si>
  <si>
    <t>115 000,00</t>
  </si>
  <si>
    <t>71035</t>
  </si>
  <si>
    <t>Cmentarze</t>
  </si>
  <si>
    <t>146 250,00</t>
  </si>
  <si>
    <t>250,00</t>
  </si>
  <si>
    <t>140 000,00</t>
  </si>
  <si>
    <t>6 105 223,00</t>
  </si>
  <si>
    <t>393 274,00</t>
  </si>
  <si>
    <t>1 300,00</t>
  </si>
  <si>
    <t>394 574,00</t>
  </si>
  <si>
    <t>1 800,00</t>
  </si>
  <si>
    <t>283 657,00</t>
  </si>
  <si>
    <t>4040</t>
  </si>
  <si>
    <t>Dodatkowe wynagrodzenie roczne</t>
  </si>
  <si>
    <t>21 388,00</t>
  </si>
  <si>
    <t>46 400,00</t>
  </si>
  <si>
    <t>7 100,00</t>
  </si>
  <si>
    <t>9 127,00</t>
  </si>
  <si>
    <t>4280</t>
  </si>
  <si>
    <t>Zakup usług zdrowotnych</t>
  </si>
  <si>
    <t>400,00</t>
  </si>
  <si>
    <t>8 103,00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</si>
  <si>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</si>
  <si>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</si>
  <si>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</si>
  <si>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</si>
  <si>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1 100,00</t>
  </si>
  <si>
    <t>1 599,00</t>
  </si>
  <si>
    <t>4440</t>
  </si>
  <si>
    <t>Odpisy na zakładowy fundusz świadczeń socjalnych</t>
  </si>
  <si>
    <t>10 400,00</t>
  </si>
  <si>
    <t>4700</t>
  </si>
  <si>
    <t xml:space="preserve">Szkolenia pracowników niebędących członkami korpusu służby cywilnej </t>
  </si>
  <si>
    <t>2 000,00</t>
  </si>
  <si>
    <t>Rady gmin (miast i miast na prawach powiatu)</t>
  </si>
  <si>
    <t>320 400,00</t>
  </si>
  <si>
    <t>3030</t>
  </si>
  <si>
    <t xml:space="preserve">Różne wydatki na rzecz osób fizycznych </t>
  </si>
  <si>
    <t>294 000,00</t>
  </si>
  <si>
    <t>15 500,00</t>
  </si>
  <si>
    <t>600,00</t>
  </si>
  <si>
    <t>16 100,00</t>
  </si>
  <si>
    <t>5 600,00</t>
  </si>
  <si>
    <t>- 900,00</t>
  </si>
  <si>
    <t>4 700,00</t>
  </si>
  <si>
    <t>100,00</t>
  </si>
  <si>
    <t>4390</t>
  </si>
  <si>
    <t>Zakup usług obejmujących wykonanie ekspertyz, analiz i opinii</t>
  </si>
  <si>
    <t>6060</t>
  </si>
  <si>
    <t>Wydatki na zakupy inwestycyjne jednostek budżetowych</t>
  </si>
  <si>
    <t>5 002 670,00</t>
  </si>
  <si>
    <t>- 1 300,00</t>
  </si>
  <si>
    <t>5 001 370,00</t>
  </si>
  <si>
    <t>15 100,00</t>
  </si>
  <si>
    <t>2 989 516,00</t>
  </si>
  <si>
    <t>- 20 000,00</t>
  </si>
  <si>
    <t>2 969 516,00</t>
  </si>
  <si>
    <t>207 560,00</t>
  </si>
  <si>
    <t>473 619,00</t>
  </si>
  <si>
    <t>63 945,00</t>
  </si>
  <si>
    <t>88 160,00</t>
  </si>
  <si>
    <t>108 160,00</t>
  </si>
  <si>
    <t>207 840,00</t>
  </si>
  <si>
    <t>32 300,00</t>
  </si>
  <si>
    <t>240 140,00</t>
  </si>
  <si>
    <t>118 048,00</t>
  </si>
  <si>
    <t>- 13 600,00</t>
  </si>
  <si>
    <t>104 448,00</t>
  </si>
  <si>
    <t>253 500,00</t>
  </si>
  <si>
    <t>- 15 000,00</t>
  </si>
  <si>
    <t>238 500,00</t>
  </si>
  <si>
    <t>3 700,00</t>
  </si>
  <si>
    <t>220 000,00</t>
  </si>
  <si>
    <t>- 1 000,00</t>
  </si>
  <si>
    <t>219 000,00</t>
  </si>
  <si>
    <t>4309</t>
  </si>
  <si>
    <t>7 932,00</t>
  </si>
  <si>
    <t>4350</t>
  </si>
  <si>
    <t>Zakup usług dostępu do sieci Internet</t>
  </si>
  <si>
    <t>15 800,00</t>
  </si>
  <si>
    <t>4360</t>
  </si>
  <si>
    <t>Opłaty z tytułu zakupu usług telekomunikacyjnych świadczonych w ruchomej publicznej sieci telefonicznej</t>
  </si>
  <si>
    <t>22 200,00</t>
  </si>
  <si>
    <t>22 750,00</t>
  </si>
  <si>
    <t>44 400,00</t>
  </si>
  <si>
    <t>4420</t>
  </si>
  <si>
    <t>Podróże służbowe zagraniczne</t>
  </si>
  <si>
    <t>3 000,00</t>
  </si>
  <si>
    <t>39 274,00</t>
  </si>
  <si>
    <t>44 274,00</t>
  </si>
  <si>
    <t>96 000,00</t>
  </si>
  <si>
    <t>- 8 000,00</t>
  </si>
  <si>
    <t>88 000,00</t>
  </si>
  <si>
    <t>4590</t>
  </si>
  <si>
    <t>Kary i odszkodowania wypłacane na rzecz osób fizycznych</t>
  </si>
  <si>
    <t>126,00</t>
  </si>
  <si>
    <t>30 500,00</t>
  </si>
  <si>
    <t>29 500,00</t>
  </si>
  <si>
    <t>4780</t>
  </si>
  <si>
    <t>Składki na Fundusz Emerytur Pomostowych</t>
  </si>
  <si>
    <t>1 000,00</t>
  </si>
  <si>
    <t>78 100,00</t>
  </si>
  <si>
    <t>26 598,00</t>
  </si>
  <si>
    <t>3040</t>
  </si>
  <si>
    <t>Nagrody o charakterze szczególnym niezaliczone do wynagrodzeń</t>
  </si>
  <si>
    <t>16 201,00</t>
  </si>
  <si>
    <t>465,00</t>
  </si>
  <si>
    <t>76,00</t>
  </si>
  <si>
    <t>3 049,00</t>
  </si>
  <si>
    <t>129,00</t>
  </si>
  <si>
    <t>871,00</t>
  </si>
  <si>
    <t>170 500,00</t>
  </si>
  <si>
    <t>46 200,00</t>
  </si>
  <si>
    <t>- 6 400,00</t>
  </si>
  <si>
    <t>39 800,00</t>
  </si>
  <si>
    <t>97 000,00</t>
  </si>
  <si>
    <t>6 400,00</t>
  </si>
  <si>
    <t>103 400,00</t>
  </si>
  <si>
    <t>4 000,00</t>
  </si>
  <si>
    <t>75095</t>
  </si>
  <si>
    <t>170 990,00</t>
  </si>
  <si>
    <t>62 300,00</t>
  </si>
  <si>
    <t>4 231,00</t>
  </si>
  <si>
    <t>265,00</t>
  </si>
  <si>
    <t>46 825,00</t>
  </si>
  <si>
    <t>57 369,00</t>
  </si>
  <si>
    <t>2 845,00</t>
  </si>
  <si>
    <t>435,00</t>
  </si>
  <si>
    <t>70,00</t>
  </si>
  <si>
    <t>51 720,00</t>
  </si>
  <si>
    <t>1 792,00</t>
  </si>
  <si>
    <t>277,00</t>
  </si>
  <si>
    <t>17 275,00</t>
  </si>
  <si>
    <t>16 710,00</t>
  </si>
  <si>
    <t>3 045,00</t>
  </si>
  <si>
    <t>3 381,00</t>
  </si>
  <si>
    <t>14,00</t>
  </si>
  <si>
    <t>937 839,00</t>
  </si>
  <si>
    <t>75405</t>
  </si>
  <si>
    <t>75411</t>
  </si>
  <si>
    <t>Komendy powiatowe Państwowej Straży Pożarnej</t>
  </si>
  <si>
    <t>25 000,00</t>
  </si>
  <si>
    <t>6170</t>
  </si>
  <si>
    <t>Wpłaty jednostek na państwowy fundusz celowy na finansowanie i dofinansowanie zadań inwestycyjnych</t>
  </si>
  <si>
    <t>6620</t>
  </si>
  <si>
    <t>Dotacje celowe przekazane dla powiatu na inwestycje i zakupy inwestycyjne realizowane na podstawie porozumień (umów) między jednostkami samorządu terytorialnego</t>
  </si>
  <si>
    <t>Ochotnicze straże pożarne</t>
  </si>
  <si>
    <t>578 412,00</t>
  </si>
  <si>
    <t>1 500,00</t>
  </si>
  <si>
    <t>579 912,00</t>
  </si>
  <si>
    <t>2820</t>
  </si>
  <si>
    <t>Dotacja celowa z budżetu na finansowanie lub dofinansowanie zadań zleconych do realizacji stowarzyszeniom</t>
  </si>
  <si>
    <t>19 380,00</t>
  </si>
  <si>
    <t>4 139,00</t>
  </si>
  <si>
    <t>41 200,00</t>
  </si>
  <si>
    <t>- 800,00</t>
  </si>
  <si>
    <t>40 400,00</t>
  </si>
  <si>
    <t>1 306,00</t>
  </si>
  <si>
    <t>33 186,00</t>
  </si>
  <si>
    <t>24 091,00</t>
  </si>
  <si>
    <t>25 091,00</t>
  </si>
  <si>
    <t>25 500,00</t>
  </si>
  <si>
    <t>12 900,00</t>
  </si>
  <si>
    <t>13 200,00</t>
  </si>
  <si>
    <t>3 600,00</t>
  </si>
  <si>
    <t>7 270,00</t>
  </si>
  <si>
    <t>8 270,00</t>
  </si>
  <si>
    <t>2 600,00</t>
  </si>
  <si>
    <t>13 240,00</t>
  </si>
  <si>
    <t>390 000,00</t>
  </si>
  <si>
    <t>283 527,00</t>
  </si>
  <si>
    <t>- 1 500,00</t>
  </si>
  <si>
    <t>282 027,00</t>
  </si>
  <si>
    <t>9 650,00</t>
  </si>
  <si>
    <t>183 100,00</t>
  </si>
  <si>
    <t>- 2 500,00</t>
  </si>
  <si>
    <t>180 600,00</t>
  </si>
  <si>
    <t>13 192,00</t>
  </si>
  <si>
    <t>30 800,00</t>
  </si>
  <si>
    <t>2 500,00</t>
  </si>
  <si>
    <t>33 300,00</t>
  </si>
  <si>
    <t>14 822,00</t>
  </si>
  <si>
    <t>- 150,00</t>
  </si>
  <si>
    <t>14 672,00</t>
  </si>
  <si>
    <t>5 500,00</t>
  </si>
  <si>
    <t>480,00</t>
  </si>
  <si>
    <t>5 980,00</t>
  </si>
  <si>
    <t>350,00</t>
  </si>
  <si>
    <t>672,00</t>
  </si>
  <si>
    <t>4 141,00</t>
  </si>
  <si>
    <t>2 641,00</t>
  </si>
  <si>
    <t>- 680,00</t>
  </si>
  <si>
    <t>1 820,00</t>
  </si>
  <si>
    <t>75421</t>
  </si>
  <si>
    <t>Zarządzanie kryzysowe</t>
  </si>
  <si>
    <t>22 500,00</t>
  </si>
  <si>
    <t>8 400,00</t>
  </si>
  <si>
    <t>3 400,00</t>
  </si>
  <si>
    <t>88 280,00</t>
  </si>
  <si>
    <t>75647</t>
  </si>
  <si>
    <t>Pobór podatków, opłat i niepodatkowych należności budżetowych</t>
  </si>
  <si>
    <t>4100</t>
  </si>
  <si>
    <t>Wynagrodzenia agencyjno-prowizyjne</t>
  </si>
  <si>
    <t>28 300,00</t>
  </si>
  <si>
    <t>370,00</t>
  </si>
  <si>
    <t>510,00</t>
  </si>
  <si>
    <t>20 600,00</t>
  </si>
  <si>
    <t>7 000,00</t>
  </si>
  <si>
    <t>23 000,00</t>
  </si>
  <si>
    <t>990 500,00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</si>
  <si>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</si>
  <si>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</si>
  <si>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</si>
  <si>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954 948,00</t>
  </si>
  <si>
    <t>-12 268,00</t>
  </si>
  <si>
    <t>942 680,00</t>
  </si>
  <si>
    <t>Rezerwy ogólne i celowe</t>
  </si>
  <si>
    <t>4810</t>
  </si>
  <si>
    <t>Rezerwy</t>
  </si>
  <si>
    <t>729 948,00</t>
  </si>
  <si>
    <t>717 680,00</t>
  </si>
  <si>
    <t>6800</t>
  </si>
  <si>
    <t>Rezerwy na inwestycje i zakupy inwestycyjne</t>
  </si>
  <si>
    <t>225 000,00</t>
  </si>
  <si>
    <t>30 544 746,00</t>
  </si>
  <si>
    <t>13 885 015,00</t>
  </si>
  <si>
    <t>2590</t>
  </si>
  <si>
    <t>Dotacja podmiotowa z budżetu dla publicznej jednostki systemu oświaty prowadzonej przez osobę prawną inną niż jednostka samorządu terytorialnego lub przez osobę fizyczną</t>
  </si>
  <si>
    <t>1 221 096,00</t>
  </si>
  <si>
    <t>226 994,00</t>
  </si>
  <si>
    <t>7 939 210,00</t>
  </si>
  <si>
    <t>594 528,00</t>
  </si>
  <si>
    <t>1 338 684,00</t>
  </si>
  <si>
    <t>207 080,00</t>
  </si>
  <si>
    <t>20 770,00</t>
  </si>
  <si>
    <t>470 901,00</t>
  </si>
  <si>
    <t>4230</t>
  </si>
  <si>
    <t>Zakup leków, wyrobów medycznych i produktów biobójczych</t>
  </si>
  <si>
    <t>1 950,00</t>
  </si>
  <si>
    <t>4240</t>
  </si>
  <si>
    <t>Zakup pomocy naukowych, dydaktycznych i książek</t>
  </si>
  <si>
    <t>133 113,00</t>
  </si>
  <si>
    <t>546 576,00</t>
  </si>
  <si>
    <t>257 498,00</t>
  </si>
  <si>
    <t>18 470,00</t>
  </si>
  <si>
    <t>160 182,00</t>
  </si>
  <si>
    <t>4 830,00</t>
  </si>
  <si>
    <t>14 042,00</t>
  </si>
  <si>
    <t>3 800,00</t>
  </si>
  <si>
    <t>18 780,00</t>
  </si>
  <si>
    <t>5 555,00</t>
  </si>
  <si>
    <t>452 951,00</t>
  </si>
  <si>
    <t>7 505,00</t>
  </si>
  <si>
    <t>240 000,00</t>
  </si>
  <si>
    <t>80103</t>
  </si>
  <si>
    <t>Oddziały przedszkolne w szkołach podstawowych</t>
  </si>
  <si>
    <t>732 416,00</t>
  </si>
  <si>
    <t>76 906,00</t>
  </si>
  <si>
    <t>26 918,00</t>
  </si>
  <si>
    <t>418 622,00</t>
  </si>
  <si>
    <t>28 046,00</t>
  </si>
  <si>
    <t>76 715,00</t>
  </si>
  <si>
    <t>10 085,00</t>
  </si>
  <si>
    <t>11 946,00</t>
  </si>
  <si>
    <t>32 139,00</t>
  </si>
  <si>
    <t>110,00</t>
  </si>
  <si>
    <t>5 416,00</t>
  </si>
  <si>
    <t>5 697,00</t>
  </si>
  <si>
    <t>4 288,00</t>
  </si>
  <si>
    <t>166,00</t>
  </si>
  <si>
    <t>2 948,00</t>
  </si>
  <si>
    <t>903,00</t>
  </si>
  <si>
    <t>31 261,00</t>
  </si>
  <si>
    <t>5 526 594,00</t>
  </si>
  <si>
    <t>Dotacje celowe przekazane gminie na zadania bieżące realizowane na podstawie porozumień (umów) między jednostkami samorządu terytorialnego</t>
  </si>
  <si>
    <t>19 863,00</t>
  </si>
  <si>
    <t>2540</t>
  </si>
  <si>
    <t>Dotacja podmiotowa z budżetu dla niepublicznej jednostki systemu oświaty</t>
  </si>
  <si>
    <t>67 371,00</t>
  </si>
  <si>
    <t>40 239,00</t>
  </si>
  <si>
    <t>3 204 332,00</t>
  </si>
  <si>
    <t>224 406,00</t>
  </si>
  <si>
    <t>516 850,00</t>
  </si>
  <si>
    <t>75 563,00</t>
  </si>
  <si>
    <t>129 423,00</t>
  </si>
  <si>
    <t>4220</t>
  </si>
  <si>
    <t>Zakup środków żywności</t>
  </si>
  <si>
    <t>407 284,00</t>
  </si>
  <si>
    <t>34 830,00</t>
  </si>
  <si>
    <t>327 060,00</t>
  </si>
  <si>
    <t>111 089,00</t>
  </si>
  <si>
    <t>7 708,00</t>
  </si>
  <si>
    <t>92 009,00</t>
  </si>
  <si>
    <t>3 680,00</t>
  </si>
  <si>
    <t>11 650,00</t>
  </si>
  <si>
    <t>1 828,00</t>
  </si>
  <si>
    <t>211 920,00</t>
  </si>
  <si>
    <t>800,00</t>
  </si>
  <si>
    <t>21 519,00</t>
  </si>
  <si>
    <t>9 338 148,00</t>
  </si>
  <si>
    <t>430 120,00</t>
  </si>
  <si>
    <t>57 707,00</t>
  </si>
  <si>
    <t>4 155 672,00</t>
  </si>
  <si>
    <t>308 655,00</t>
  </si>
  <si>
    <t>705 527,00</t>
  </si>
  <si>
    <t>104 851,00</t>
  </si>
  <si>
    <t>13 560,00</t>
  </si>
  <si>
    <t>318 000,00</t>
  </si>
  <si>
    <t>77 900,00</t>
  </si>
  <si>
    <t>349 276,00</t>
  </si>
  <si>
    <t>79 880,00</t>
  </si>
  <si>
    <t>9 516,00</t>
  </si>
  <si>
    <t>76 816,00</t>
  </si>
  <si>
    <t>2 757,00</t>
  </si>
  <si>
    <t>5 741,00</t>
  </si>
  <si>
    <t>8 900,00</t>
  </si>
  <si>
    <t>3 785,00</t>
  </si>
  <si>
    <t>225 085,00</t>
  </si>
  <si>
    <t>2 400 000,00</t>
  </si>
  <si>
    <t>Dowożenie uczniów do szkół</t>
  </si>
  <si>
    <t>441 888,00</t>
  </si>
  <si>
    <t>24 400,00</t>
  </si>
  <si>
    <t>55 000,00</t>
  </si>
  <si>
    <t>349 000,00</t>
  </si>
  <si>
    <t>10 788,00</t>
  </si>
  <si>
    <t>80146</t>
  </si>
  <si>
    <t>Dokształcanie i doskonalenie nauczycieli</t>
  </si>
  <si>
    <t>122 528,00</t>
  </si>
  <si>
    <t>37 522,00</t>
  </si>
  <si>
    <t>2 557,00</t>
  </si>
  <si>
    <t>40 079,00</t>
  </si>
  <si>
    <t>30 487,00</t>
  </si>
  <si>
    <t>- 2 557,00</t>
  </si>
  <si>
    <t>27 930,00</t>
  </si>
  <si>
    <t>54 119,00</t>
  </si>
  <si>
    <t>293 638,00</t>
  </si>
  <si>
    <t>620,00</t>
  </si>
  <si>
    <t>116 600,00</t>
  </si>
  <si>
    <t>8 700,00</t>
  </si>
  <si>
    <t>17 699,00</t>
  </si>
  <si>
    <t>2 083,00</t>
  </si>
  <si>
    <t>3 917,00</t>
  </si>
  <si>
    <t>12 068,00</t>
  </si>
  <si>
    <t>123 080,00</t>
  </si>
  <si>
    <t>55,00</t>
  </si>
  <si>
    <t>2 010,00</t>
  </si>
  <si>
    <t>5 606,00</t>
  </si>
  <si>
    <t>204 519,00</t>
  </si>
  <si>
    <t>1 400,00</t>
  </si>
  <si>
    <t>200 427,00</t>
  </si>
  <si>
    <t>214 599,00</t>
  </si>
  <si>
    <t>85153</t>
  </si>
  <si>
    <t>Zwalczanie narkomanii</t>
  </si>
  <si>
    <t>5 975,00</t>
  </si>
  <si>
    <t>3 080,00</t>
  </si>
  <si>
    <t>245,00</t>
  </si>
  <si>
    <t>Przeciwdziałanie alkoholizmowi</t>
  </si>
  <si>
    <t>198 624,00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</si>
  <si>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</si>
  <si>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34 495,00</t>
  </si>
  <si>
    <t>2710</t>
  </si>
  <si>
    <t>Dotacja celowa na pomoc finansową udzielaną między jednostkami samorządu terytorialnego na dofinansowanie własnych zadań bieżących</t>
  </si>
  <si>
    <t>34 170,00</t>
  </si>
  <si>
    <t>29 250,00</t>
  </si>
  <si>
    <t>9 584,00</t>
  </si>
  <si>
    <t>16 245,00</t>
  </si>
  <si>
    <t>10 500,00</t>
  </si>
  <si>
    <t>563,00</t>
  </si>
  <si>
    <t>61 517,00</t>
  </si>
  <si>
    <t>85195</t>
  </si>
  <si>
    <t>13 974 261,00</t>
  </si>
  <si>
    <t>30 364,00</t>
  </si>
  <si>
    <t>14 004 625,00</t>
  </si>
  <si>
    <t>7 009 681,00</t>
  </si>
  <si>
    <t>3110</t>
  </si>
  <si>
    <t>Świadczenia społeczne</t>
  </si>
  <si>
    <t>6 609 960,00</t>
  </si>
  <si>
    <t>169 390,00</t>
  </si>
  <si>
    <t>13 410,00</t>
  </si>
  <si>
    <t>139 300,00</t>
  </si>
  <si>
    <t>4 800,00</t>
  </si>
  <si>
    <t>10 650,00</t>
  </si>
  <si>
    <t>13 964,00</t>
  </si>
  <si>
    <t>8 966,00</t>
  </si>
  <si>
    <t>9 166,00</t>
  </si>
  <si>
    <t>13 541,00</t>
  </si>
  <si>
    <t>13 641,00</t>
  </si>
  <si>
    <t>2 800,00</t>
  </si>
  <si>
    <t>1 200,00</t>
  </si>
  <si>
    <t>- 300,00</t>
  </si>
  <si>
    <t>1 700,00</t>
  </si>
  <si>
    <t>82 004,00</t>
  </si>
  <si>
    <t>371,00</t>
  </si>
  <si>
    <t>82 375,00</t>
  </si>
  <si>
    <t>4130</t>
  </si>
  <si>
    <t>Składki na ubezpieczenie zdrowotne</t>
  </si>
  <si>
    <t>2 037 683,00</t>
  </si>
  <si>
    <t>2 002 470,00</t>
  </si>
  <si>
    <t>3119</t>
  </si>
  <si>
    <t>35 213,00</t>
  </si>
  <si>
    <t>85215</t>
  </si>
  <si>
    <t>Dodatki mieszkaniowe</t>
  </si>
  <si>
    <t>1 008 000,00</t>
  </si>
  <si>
    <t>- 3 817,00</t>
  </si>
  <si>
    <t>1 004 183,00</t>
  </si>
  <si>
    <t>1 007 955,00</t>
  </si>
  <si>
    <t>1 004 138,00</t>
  </si>
  <si>
    <t>45,00</t>
  </si>
  <si>
    <t>532 704,00</t>
  </si>
  <si>
    <t>4 296,00</t>
  </si>
  <si>
    <t>537 000,00</t>
  </si>
  <si>
    <t>1 522 232,00</t>
  </si>
  <si>
    <t>3 950,00</t>
  </si>
  <si>
    <t>730 460,00</t>
  </si>
  <si>
    <t>59 280,00</t>
  </si>
  <si>
    <t>122 850,00</t>
  </si>
  <si>
    <t>19 571,00</t>
  </si>
  <si>
    <t>8 940,00</t>
  </si>
  <si>
    <t>41 415,00</t>
  </si>
  <si>
    <t>250 000,00</t>
  </si>
  <si>
    <t>22 412,00</t>
  </si>
  <si>
    <t>2 599,00</t>
  </si>
  <si>
    <t>113 136,00</t>
  </si>
  <si>
    <t>1 172,00</t>
  </si>
  <si>
    <t>732,00</t>
  </si>
  <si>
    <t>6 540,00</t>
  </si>
  <si>
    <t>68 258,00</t>
  </si>
  <si>
    <t>14 918,00</t>
  </si>
  <si>
    <t>3 470,00</t>
  </si>
  <si>
    <t>27 641,00</t>
  </si>
  <si>
    <t>564,00</t>
  </si>
  <si>
    <t>6 800,00</t>
  </si>
  <si>
    <t>85228</t>
  </si>
  <si>
    <t>Usługi opiekuńcze i specjalistyczne usługi opiekuńcze</t>
  </si>
  <si>
    <t>204 000,00</t>
  </si>
  <si>
    <t>- 850,00</t>
  </si>
  <si>
    <t>203 150,00</t>
  </si>
  <si>
    <t>1 570 457,00</t>
  </si>
  <si>
    <t>1 600 821,00</t>
  </si>
  <si>
    <t>1 554 937,00</t>
  </si>
  <si>
    <t>1 585 301,00</t>
  </si>
  <si>
    <t>5 520,00</t>
  </si>
  <si>
    <t>697 188,00</t>
  </si>
  <si>
    <t>85311</t>
  </si>
  <si>
    <t>11 837,00</t>
  </si>
  <si>
    <t>4017</t>
  </si>
  <si>
    <t>105 931,00</t>
  </si>
  <si>
    <t>4019</t>
  </si>
  <si>
    <t>5 609,00</t>
  </si>
  <si>
    <t>4047</t>
  </si>
  <si>
    <t>6 296,00</t>
  </si>
  <si>
    <t>4049</t>
  </si>
  <si>
    <t>334,00</t>
  </si>
  <si>
    <t>4117</t>
  </si>
  <si>
    <t>37 140,00</t>
  </si>
  <si>
    <t>4119</t>
  </si>
  <si>
    <t>4 434,00</t>
  </si>
  <si>
    <t>4127</t>
  </si>
  <si>
    <t>5 885,00</t>
  </si>
  <si>
    <t>4129</t>
  </si>
  <si>
    <t>710,00</t>
  </si>
  <si>
    <t>4177</t>
  </si>
  <si>
    <t>143 140,00</t>
  </si>
  <si>
    <t>4179</t>
  </si>
  <si>
    <t>25 260,00</t>
  </si>
  <si>
    <t>4217</t>
  </si>
  <si>
    <t>7 111,00</t>
  </si>
  <si>
    <t>4219</t>
  </si>
  <si>
    <t>372,00</t>
  </si>
  <si>
    <t>4247</t>
  </si>
  <si>
    <t>158 946,00</t>
  </si>
  <si>
    <t>4249</t>
  </si>
  <si>
    <t>28 044,00</t>
  </si>
  <si>
    <t>4307</t>
  </si>
  <si>
    <t>146 044,00</t>
  </si>
  <si>
    <t>7 998,00</t>
  </si>
  <si>
    <t>4447</t>
  </si>
  <si>
    <t>1 991,00</t>
  </si>
  <si>
    <t>4449</t>
  </si>
  <si>
    <t>106,00</t>
  </si>
  <si>
    <t>1 734 358,00</t>
  </si>
  <si>
    <t>85401</t>
  </si>
  <si>
    <t>Świetlice szkolne</t>
  </si>
  <si>
    <t>652 634,00</t>
  </si>
  <si>
    <t>11 325,00</t>
  </si>
  <si>
    <t>473 254,00</t>
  </si>
  <si>
    <t>31 744,00</t>
  </si>
  <si>
    <t>80 043,00</t>
  </si>
  <si>
    <t>11 306,00</t>
  </si>
  <si>
    <t>5 420,00</t>
  </si>
  <si>
    <t>2 820,00</t>
  </si>
  <si>
    <t>36 422,00</t>
  </si>
  <si>
    <t>Kolonie i obozy oraz inne formy wypoczynku dzieci i młodzieży szkolnej, a także szkolenia młodzieży</t>
  </si>
  <si>
    <t>100 096,00</t>
  </si>
  <si>
    <t>38 273,00</t>
  </si>
  <si>
    <t>14 200,00</t>
  </si>
  <si>
    <t>5 623,00</t>
  </si>
  <si>
    <t>698 964,00</t>
  </si>
  <si>
    <t>3240</t>
  </si>
  <si>
    <t>Stypendia dla uczniów</t>
  </si>
  <si>
    <t>645 984,00</t>
  </si>
  <si>
    <t>3260</t>
  </si>
  <si>
    <t>Inne formy pomocy dla uczniów</t>
  </si>
  <si>
    <t>52 980,00</t>
  </si>
  <si>
    <t>85446</t>
  </si>
  <si>
    <t>4 279,00</t>
  </si>
  <si>
    <t>531,00</t>
  </si>
  <si>
    <t>476,00</t>
  </si>
  <si>
    <t>1 007,00</t>
  </si>
  <si>
    <t>1 467,00</t>
  </si>
  <si>
    <t>- 476,00</t>
  </si>
  <si>
    <t>991,00</t>
  </si>
  <si>
    <t>2 281,00</t>
  </si>
  <si>
    <t>85495</t>
  </si>
  <si>
    <t>278 385,00</t>
  </si>
  <si>
    <t>Dotacje celowe przekazane dla powiatu na zadania bieżące realizowane na podstawie porozumień (umów) między jednostkami samorządu terytorialnego</t>
  </si>
  <si>
    <t>3 306 153,00</t>
  </si>
  <si>
    <t>340 481,00</t>
  </si>
  <si>
    <t>190 000,00</t>
  </si>
  <si>
    <t>6010</t>
  </si>
  <si>
    <t>Wydatki na zakup i objęcie akcji, wniesienie wkładów do spółek prawa handlowego oraz na uzupełnienie funduszy statutowych banków państwowych i innych instytucji finansowych</t>
  </si>
  <si>
    <t>481,00</t>
  </si>
  <si>
    <t>150 000,00</t>
  </si>
  <si>
    <t>Oczyszczanie miast i wsi</t>
  </si>
  <si>
    <t>881 249,00</t>
  </si>
  <si>
    <t>881 149,00</t>
  </si>
  <si>
    <t>Utrzymanie zieleni w miastach i gminach</t>
  </si>
  <si>
    <t>237 791,00</t>
  </si>
  <si>
    <t>95 656,00</t>
  </si>
  <si>
    <t>109 985,00</t>
  </si>
  <si>
    <t>32 000,00</t>
  </si>
  <si>
    <t>90005</t>
  </si>
  <si>
    <t>4520</t>
  </si>
  <si>
    <t>Opłaty na rzecz budżetów jednostek samorządu terytorialnego</t>
  </si>
  <si>
    <t>Schroniska dla zwierząt</t>
  </si>
  <si>
    <t>254 958,00</t>
  </si>
  <si>
    <t>Oświetlenie ulic, placów i dróg</t>
  </si>
  <si>
    <t>1 174 200,00</t>
  </si>
  <si>
    <t>750 000,00</t>
  </si>
  <si>
    <t>248 000,00</t>
  </si>
  <si>
    <t>59 200,00</t>
  </si>
  <si>
    <t>58 500,00</t>
  </si>
  <si>
    <t>266 129,00</t>
  </si>
  <si>
    <t>39 845,00</t>
  </si>
  <si>
    <t>29 440,00</t>
  </si>
  <si>
    <t>2 905,00</t>
  </si>
  <si>
    <t>2 476 982,00</t>
  </si>
  <si>
    <t>Domy i ośrodki kultury, świetlice i kluby</t>
  </si>
  <si>
    <t>755 952,00</t>
  </si>
  <si>
    <t>2480</t>
  </si>
  <si>
    <t>Dotacja podmiotowa z budżetu dla samorządowej instytucji kultury</t>
  </si>
  <si>
    <t>650 960,00</t>
  </si>
  <si>
    <t>44 313,00</t>
  </si>
  <si>
    <t>23 677,00</t>
  </si>
  <si>
    <t>24 402,00</t>
  </si>
  <si>
    <t>4 500,00</t>
  </si>
  <si>
    <t>8 100,00</t>
  </si>
  <si>
    <t>1 170 030,00</t>
  </si>
  <si>
    <t>Muzea</t>
  </si>
  <si>
    <t>551 000,00</t>
  </si>
  <si>
    <t>792 828,00</t>
  </si>
  <si>
    <t>92601</t>
  </si>
  <si>
    <t>Obiekty sportowe</t>
  </si>
  <si>
    <t>92604</t>
  </si>
  <si>
    <t>Instytucje kultury fizycznej</t>
  </si>
  <si>
    <t>182 000,00</t>
  </si>
  <si>
    <t>4150</t>
  </si>
  <si>
    <t>Dopłaty w spółkach prawa handlowego</t>
  </si>
  <si>
    <t>92605</t>
  </si>
  <si>
    <t>Zadania w zakresie kultury fizycznej</t>
  </si>
  <si>
    <t>494 767,00</t>
  </si>
  <si>
    <t>363 600,00</t>
  </si>
  <si>
    <t>2 620,00</t>
  </si>
  <si>
    <t>3250</t>
  </si>
  <si>
    <t>Stypendia różne</t>
  </si>
  <si>
    <t>-7 050,00</t>
  </si>
  <si>
    <t>37 950,00</t>
  </si>
  <si>
    <t>- 10,00</t>
  </si>
  <si>
    <t>4 490,00</t>
  </si>
  <si>
    <t>45 911,00</t>
  </si>
  <si>
    <t>22 388,00</t>
  </si>
  <si>
    <t>2 700,00</t>
  </si>
  <si>
    <t>25 088,00</t>
  </si>
  <si>
    <t>9 798,00</t>
  </si>
  <si>
    <t>3 350,00</t>
  </si>
  <si>
    <t>13 148,00</t>
  </si>
  <si>
    <t>10,00</t>
  </si>
  <si>
    <t>46 061,00</t>
  </si>
  <si>
    <t>642,00</t>
  </si>
  <si>
    <t>18 330,00</t>
  </si>
  <si>
    <t>11 855,00</t>
  </si>
  <si>
    <t>10 170,00</t>
  </si>
  <si>
    <t>64,00</t>
  </si>
  <si>
    <t>69 179 352,00</t>
  </si>
  <si>
    <t>69 197 448,00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</si>
</sst>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4" fontId="2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indent="1"/>
    </xf>
    <xf numFmtId="0" fontId="1" fillId="0" borderId="0" xfId="0" applyFont="1" applyAlignment="1">
      <alignment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" fontId="6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 indent="1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6" fillId="0" borderId="16" xfId="0" applyFont="1" applyFill="1" applyBorder="1" applyAlignment="1">
      <alignment horizontal="left" vertical="center" wrapText="1" indent="1"/>
    </xf>
    <xf numFmtId="4" fontId="6" fillId="33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4" fontId="1" fillId="33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 indent="1"/>
    </xf>
    <xf numFmtId="4" fontId="1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1" fillId="33" borderId="16" xfId="0" applyFont="1" applyFill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33" borderId="17" xfId="0" applyFont="1" applyFill="1" applyBorder="1" applyAlignment="1">
      <alignment vertical="center"/>
    </xf>
    <xf numFmtId="0" fontId="1" fillId="0" borderId="0" xfId="0" applyFont="1" applyAlignment="1">
      <alignment horizontal="left" indent="18"/>
    </xf>
    <xf numFmtId="0" fontId="1" fillId="0" borderId="0" xfId="0" applyFont="1" applyAlignment="1">
      <alignment horizontal="left"/>
    </xf>
    <xf numFmtId="164" fontId="2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indent="1"/>
    </xf>
    <xf numFmtId="164" fontId="2" fillId="33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 wrapText="1"/>
    </xf>
    <xf numFmtId="0" fontId="55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1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indent="10"/>
    </xf>
    <xf numFmtId="4" fontId="0" fillId="0" borderId="0" xfId="0" applyNumberFormat="1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0" fontId="13" fillId="0" borderId="0" xfId="53" applyNumberFormat="1" applyFont="1" applyFill="1" applyBorder="1" applyAlignment="1" applyProtection="1">
      <alignment horizontal="left" indent="28"/>
      <protection locked="0"/>
    </xf>
    <xf numFmtId="49" fontId="15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18" xfId="53" applyNumberFormat="1" applyFont="1" applyFill="1" applyBorder="1" applyAlignment="1" applyProtection="1">
      <alignment horizontal="left" vertical="center" wrapText="1"/>
      <protection locked="0"/>
    </xf>
    <xf numFmtId="49" fontId="16" fillId="0" borderId="18" xfId="53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53" applyNumberFormat="1" applyFont="1" applyFill="1" applyBorder="1" applyAlignment="1" applyProtection="1">
      <alignment horizontal="left"/>
      <protection locked="0"/>
    </xf>
    <xf numFmtId="49" fontId="13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3" fillId="0" borderId="18" xfId="53" applyNumberFormat="1" applyFont="1" applyFill="1" applyBorder="1" applyAlignment="1" applyProtection="1">
      <alignment horizontal="left" vertical="center" wrapText="1"/>
      <protection locked="0"/>
    </xf>
    <xf numFmtId="49" fontId="13" fillId="0" borderId="18" xfId="53" applyNumberFormat="1" applyFont="1" applyFill="1" applyBorder="1" applyAlignment="1" applyProtection="1">
      <alignment horizontal="right" vertical="center" wrapText="1"/>
      <protection locked="0"/>
    </xf>
    <xf numFmtId="49" fontId="16" fillId="0" borderId="20" xfId="53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53" applyNumberFormat="1" applyFont="1" applyFill="1" applyBorder="1" applyAlignment="1" applyProtection="1">
      <alignment horizontal="left" indent="25"/>
      <protection locked="0"/>
    </xf>
    <xf numFmtId="49" fontId="15" fillId="34" borderId="18" xfId="53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7" fillId="0" borderId="18" xfId="53" applyNumberFormat="1" applyFont="1" applyFill="1" applyBorder="1" applyAlignment="1" applyProtection="1">
      <alignment horizontal="left" vertical="center" wrapText="1"/>
      <protection locked="0"/>
    </xf>
    <xf numFmtId="49" fontId="17" fillId="0" borderId="18" xfId="53" applyNumberFormat="1" applyFont="1" applyFill="1" applyBorder="1" applyAlignment="1" applyProtection="1">
      <alignment horizontal="right" vertical="center" wrapText="1"/>
      <protection locked="0"/>
    </xf>
    <xf numFmtId="49" fontId="18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18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53" applyNumberFormat="1" applyFont="1" applyFill="1" applyBorder="1" applyAlignment="1" applyProtection="1">
      <alignment horizontal="left" vertical="center" wrapText="1"/>
      <protection locked="0"/>
    </xf>
    <xf numFmtId="49" fontId="19" fillId="0" borderId="18" xfId="53" applyNumberFormat="1" applyFont="1" applyFill="1" applyBorder="1" applyAlignment="1" applyProtection="1">
      <alignment horizontal="right" vertical="center" wrapText="1"/>
      <protection locked="0"/>
    </xf>
    <xf numFmtId="49" fontId="19" fillId="0" borderId="19" xfId="53" applyNumberFormat="1" applyFont="1" applyFill="1" applyBorder="1" applyAlignment="1" applyProtection="1">
      <alignment horizontal="center" vertical="center" wrapText="1"/>
      <protection locked="0"/>
    </xf>
    <xf numFmtId="49" fontId="16" fillId="34" borderId="20" xfId="53" applyNumberFormat="1" applyFont="1" applyFill="1" applyBorder="1" applyAlignment="1" applyProtection="1">
      <alignment horizontal="right" vertical="center" wrapText="1"/>
      <protection locked="0"/>
    </xf>
    <xf numFmtId="49" fontId="10" fillId="34" borderId="0" xfId="53" applyNumberFormat="1" applyFill="1" applyAlignment="1" applyProtection="1">
      <alignment horizontal="center" vertical="center" wrapText="1"/>
      <protection locked="0"/>
    </xf>
    <xf numFmtId="0" fontId="12" fillId="0" borderId="0" xfId="53" applyNumberFormat="1" applyFont="1" applyFill="1" applyBorder="1" applyAlignment="1" applyProtection="1">
      <alignment horizontal="left"/>
      <protection locked="0"/>
    </xf>
    <xf numFmtId="49" fontId="14" fillId="34" borderId="0" xfId="53" applyNumberFormat="1" applyFont="1" applyFill="1" applyAlignment="1" applyProtection="1">
      <alignment horizontal="left" vertical="top" wrapText="1"/>
      <protection locked="0"/>
    </xf>
    <xf numFmtId="49" fontId="16" fillId="0" borderId="18" xfId="53" applyNumberFormat="1" applyFont="1" applyFill="1" applyBorder="1" applyAlignment="1" applyProtection="1">
      <alignment horizontal="right" vertical="center" wrapText="1"/>
      <protection locked="0"/>
    </xf>
    <xf numFmtId="49" fontId="16" fillId="34" borderId="18" xfId="53" applyNumberFormat="1" applyFont="1" applyFill="1" applyBorder="1" applyAlignment="1" applyProtection="1">
      <alignment horizontal="right" vertical="center" wrapTex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showGridLines="0" tabSelected="1" zoomScalePageLayoutView="0" workbookViewId="0" topLeftCell="A1">
      <selection activeCell="D1" sqref="D1:D2"/>
    </sheetView>
  </sheetViews>
  <sheetFormatPr defaultColWidth="9.00390625" defaultRowHeight="12.75"/>
  <cols>
    <col min="1" max="1" width="5.625" style="150" bestFit="1" customWidth="1"/>
    <col min="2" max="2" width="8.875" style="150" bestFit="1" customWidth="1"/>
    <col min="3" max="3" width="5.375" style="150" customWidth="1"/>
    <col min="4" max="4" width="49.625" style="150" customWidth="1"/>
    <col min="5" max="5" width="12.375" style="150" customWidth="1"/>
    <col min="6" max="6" width="10.625" style="150" customWidth="1"/>
    <col min="7" max="7" width="12.375" style="150" bestFit="1" customWidth="1"/>
    <col min="8" max="16384" width="9.125" style="150" customWidth="1"/>
  </cols>
  <sheetData>
    <row r="1" ht="18" customHeight="1">
      <c r="D1" s="151" t="s">
        <v>301</v>
      </c>
    </row>
    <row r="2" ht="18" customHeight="1">
      <c r="D2" s="151" t="s">
        <v>294</v>
      </c>
    </row>
    <row r="3" ht="18" customHeight="1">
      <c r="D3" s="151" t="s">
        <v>302</v>
      </c>
    </row>
    <row r="4" ht="18" customHeight="1">
      <c r="D4" s="151" t="s">
        <v>296</v>
      </c>
    </row>
    <row r="5" spans="1:7" ht="18" customHeight="1">
      <c r="A5" s="176" t="s">
        <v>303</v>
      </c>
      <c r="B5" s="176"/>
      <c r="C5" s="176"/>
      <c r="D5" s="176"/>
      <c r="E5" s="176"/>
      <c r="F5" s="175"/>
      <c r="G5" s="175"/>
    </row>
    <row r="6" spans="1:7" ht="28.5" customHeight="1">
      <c r="A6" s="152" t="s">
        <v>304</v>
      </c>
      <c r="B6" s="152" t="s">
        <v>305</v>
      </c>
      <c r="C6" s="152" t="s">
        <v>2</v>
      </c>
      <c r="D6" s="152" t="s">
        <v>306</v>
      </c>
      <c r="E6" s="152" t="s">
        <v>307</v>
      </c>
      <c r="F6" s="152" t="s">
        <v>308</v>
      </c>
      <c r="G6" s="152" t="s">
        <v>309</v>
      </c>
    </row>
    <row r="7" spans="1:7" s="156" customFormat="1" ht="19.5" customHeight="1">
      <c r="A7" s="153" t="s">
        <v>4</v>
      </c>
      <c r="B7" s="153"/>
      <c r="C7" s="153"/>
      <c r="D7" s="154" t="s">
        <v>5</v>
      </c>
      <c r="E7" s="155" t="s">
        <v>310</v>
      </c>
      <c r="F7" s="155" t="s">
        <v>311</v>
      </c>
      <c r="G7" s="155" t="s">
        <v>310</v>
      </c>
    </row>
    <row r="8" spans="1:7" s="156" customFormat="1" ht="19.5" customHeight="1">
      <c r="A8" s="157"/>
      <c r="B8" s="158" t="s">
        <v>142</v>
      </c>
      <c r="C8" s="158"/>
      <c r="D8" s="159" t="s">
        <v>312</v>
      </c>
      <c r="E8" s="160" t="s">
        <v>310</v>
      </c>
      <c r="F8" s="160" t="s">
        <v>311</v>
      </c>
      <c r="G8" s="160" t="s">
        <v>310</v>
      </c>
    </row>
    <row r="9" spans="1:7" s="156" customFormat="1" ht="48">
      <c r="A9" s="157"/>
      <c r="B9" s="157"/>
      <c r="C9" s="158" t="s">
        <v>105</v>
      </c>
      <c r="D9" s="159" t="s">
        <v>313</v>
      </c>
      <c r="E9" s="160" t="s">
        <v>314</v>
      </c>
      <c r="F9" s="160" t="s">
        <v>311</v>
      </c>
      <c r="G9" s="160" t="s">
        <v>314</v>
      </c>
    </row>
    <row r="10" spans="1:7" s="156" customFormat="1" ht="24">
      <c r="A10" s="157"/>
      <c r="B10" s="157"/>
      <c r="C10" s="158" t="s">
        <v>143</v>
      </c>
      <c r="D10" s="159" t="s">
        <v>315</v>
      </c>
      <c r="E10" s="160" t="s">
        <v>316</v>
      </c>
      <c r="F10" s="160" t="s">
        <v>311</v>
      </c>
      <c r="G10" s="160" t="s">
        <v>316</v>
      </c>
    </row>
    <row r="11" spans="1:7" s="156" customFormat="1" ht="19.5" customHeight="1">
      <c r="A11" s="157"/>
      <c r="B11" s="157"/>
      <c r="C11" s="158" t="s">
        <v>106</v>
      </c>
      <c r="D11" s="159" t="s">
        <v>317</v>
      </c>
      <c r="E11" s="160" t="s">
        <v>318</v>
      </c>
      <c r="F11" s="160" t="s">
        <v>311</v>
      </c>
      <c r="G11" s="160" t="s">
        <v>318</v>
      </c>
    </row>
    <row r="12" spans="1:7" s="156" customFormat="1" ht="36">
      <c r="A12" s="157"/>
      <c r="B12" s="157"/>
      <c r="C12" s="158" t="s">
        <v>123</v>
      </c>
      <c r="D12" s="159" t="s">
        <v>319</v>
      </c>
      <c r="E12" s="160" t="s">
        <v>320</v>
      </c>
      <c r="F12" s="160" t="s">
        <v>311</v>
      </c>
      <c r="G12" s="160" t="s">
        <v>320</v>
      </c>
    </row>
    <row r="13" spans="1:7" s="156" customFormat="1" ht="19.5" customHeight="1">
      <c r="A13" s="153" t="s">
        <v>7</v>
      </c>
      <c r="B13" s="153"/>
      <c r="C13" s="153"/>
      <c r="D13" s="154" t="s">
        <v>8</v>
      </c>
      <c r="E13" s="155" t="s">
        <v>321</v>
      </c>
      <c r="F13" s="155" t="s">
        <v>311</v>
      </c>
      <c r="G13" s="155" t="s">
        <v>321</v>
      </c>
    </row>
    <row r="14" spans="1:7" s="156" customFormat="1" ht="19.5" customHeight="1">
      <c r="A14" s="157"/>
      <c r="B14" s="158" t="s">
        <v>9</v>
      </c>
      <c r="C14" s="158"/>
      <c r="D14" s="159" t="s">
        <v>322</v>
      </c>
      <c r="E14" s="160" t="s">
        <v>321</v>
      </c>
      <c r="F14" s="160" t="s">
        <v>311</v>
      </c>
      <c r="G14" s="160" t="s">
        <v>321</v>
      </c>
    </row>
    <row r="15" spans="1:7" s="156" customFormat="1" ht="24">
      <c r="A15" s="157"/>
      <c r="B15" s="157"/>
      <c r="C15" s="158" t="s">
        <v>104</v>
      </c>
      <c r="D15" s="159" t="s">
        <v>323</v>
      </c>
      <c r="E15" s="160" t="s">
        <v>324</v>
      </c>
      <c r="F15" s="160" t="s">
        <v>311</v>
      </c>
      <c r="G15" s="160" t="s">
        <v>324</v>
      </c>
    </row>
    <row r="16" spans="1:7" s="156" customFormat="1" ht="48">
      <c r="A16" s="157"/>
      <c r="B16" s="157"/>
      <c r="C16" s="158" t="s">
        <v>105</v>
      </c>
      <c r="D16" s="159" t="s">
        <v>313</v>
      </c>
      <c r="E16" s="160" t="s">
        <v>325</v>
      </c>
      <c r="F16" s="160" t="s">
        <v>311</v>
      </c>
      <c r="G16" s="160" t="s">
        <v>325</v>
      </c>
    </row>
    <row r="17" spans="1:7" s="156" customFormat="1" ht="36">
      <c r="A17" s="157"/>
      <c r="B17" s="157"/>
      <c r="C17" s="158" t="s">
        <v>140</v>
      </c>
      <c r="D17" s="159" t="s">
        <v>326</v>
      </c>
      <c r="E17" s="160" t="s">
        <v>327</v>
      </c>
      <c r="F17" s="160" t="s">
        <v>311</v>
      </c>
      <c r="G17" s="160" t="s">
        <v>327</v>
      </c>
    </row>
    <row r="18" spans="1:7" s="156" customFormat="1" ht="24">
      <c r="A18" s="157"/>
      <c r="B18" s="157"/>
      <c r="C18" s="158" t="s">
        <v>143</v>
      </c>
      <c r="D18" s="159" t="s">
        <v>315</v>
      </c>
      <c r="E18" s="160" t="s">
        <v>328</v>
      </c>
      <c r="F18" s="160" t="s">
        <v>311</v>
      </c>
      <c r="G18" s="160" t="s">
        <v>328</v>
      </c>
    </row>
    <row r="19" spans="1:7" s="156" customFormat="1" ht="19.5" customHeight="1">
      <c r="A19" s="157"/>
      <c r="B19" s="157"/>
      <c r="C19" s="158" t="s">
        <v>106</v>
      </c>
      <c r="D19" s="159" t="s">
        <v>317</v>
      </c>
      <c r="E19" s="160" t="s">
        <v>329</v>
      </c>
      <c r="F19" s="160" t="s">
        <v>311</v>
      </c>
      <c r="G19" s="160" t="s">
        <v>329</v>
      </c>
    </row>
    <row r="20" spans="1:7" s="156" customFormat="1" ht="19.5" customHeight="1">
      <c r="A20" s="157"/>
      <c r="B20" s="157"/>
      <c r="C20" s="158" t="s">
        <v>107</v>
      </c>
      <c r="D20" s="159" t="s">
        <v>330</v>
      </c>
      <c r="E20" s="160" t="s">
        <v>331</v>
      </c>
      <c r="F20" s="160" t="s">
        <v>311</v>
      </c>
      <c r="G20" s="160" t="s">
        <v>331</v>
      </c>
    </row>
    <row r="21" spans="1:7" s="156" customFormat="1" ht="19.5" customHeight="1">
      <c r="A21" s="153" t="s">
        <v>10</v>
      </c>
      <c r="B21" s="153"/>
      <c r="C21" s="153"/>
      <c r="D21" s="154" t="s">
        <v>45</v>
      </c>
      <c r="E21" s="155" t="s">
        <v>332</v>
      </c>
      <c r="F21" s="155" t="s">
        <v>311</v>
      </c>
      <c r="G21" s="155" t="s">
        <v>332</v>
      </c>
    </row>
    <row r="22" spans="1:7" s="156" customFormat="1" ht="19.5" customHeight="1">
      <c r="A22" s="157"/>
      <c r="B22" s="158" t="s">
        <v>46</v>
      </c>
      <c r="C22" s="158"/>
      <c r="D22" s="159" t="s">
        <v>333</v>
      </c>
      <c r="E22" s="160" t="s">
        <v>332</v>
      </c>
      <c r="F22" s="160" t="s">
        <v>311</v>
      </c>
      <c r="G22" s="160" t="s">
        <v>332</v>
      </c>
    </row>
    <row r="23" spans="1:7" s="156" customFormat="1" ht="19.5" customHeight="1">
      <c r="A23" s="157"/>
      <c r="B23" s="157"/>
      <c r="C23" s="158" t="s">
        <v>225</v>
      </c>
      <c r="D23" s="159" t="s">
        <v>334</v>
      </c>
      <c r="E23" s="160" t="s">
        <v>332</v>
      </c>
      <c r="F23" s="160" t="s">
        <v>311</v>
      </c>
      <c r="G23" s="160" t="s">
        <v>332</v>
      </c>
    </row>
    <row r="24" spans="1:7" s="156" customFormat="1" ht="19.5" customHeight="1">
      <c r="A24" s="153" t="s">
        <v>12</v>
      </c>
      <c r="B24" s="153"/>
      <c r="C24" s="153"/>
      <c r="D24" s="154" t="s">
        <v>47</v>
      </c>
      <c r="E24" s="155" t="s">
        <v>335</v>
      </c>
      <c r="F24" s="155" t="s">
        <v>311</v>
      </c>
      <c r="G24" s="155" t="s">
        <v>335</v>
      </c>
    </row>
    <row r="25" spans="1:7" s="156" customFormat="1" ht="19.5" customHeight="1">
      <c r="A25" s="157"/>
      <c r="B25" s="158" t="s">
        <v>336</v>
      </c>
      <c r="C25" s="158"/>
      <c r="D25" s="159" t="s">
        <v>337</v>
      </c>
      <c r="E25" s="160" t="s">
        <v>338</v>
      </c>
      <c r="F25" s="160" t="s">
        <v>311</v>
      </c>
      <c r="G25" s="160" t="s">
        <v>338</v>
      </c>
    </row>
    <row r="26" spans="1:7" s="156" customFormat="1" ht="36">
      <c r="A26" s="157"/>
      <c r="B26" s="157"/>
      <c r="C26" s="158" t="s">
        <v>123</v>
      </c>
      <c r="D26" s="159" t="s">
        <v>319</v>
      </c>
      <c r="E26" s="160" t="s">
        <v>338</v>
      </c>
      <c r="F26" s="160" t="s">
        <v>311</v>
      </c>
      <c r="G26" s="160" t="s">
        <v>338</v>
      </c>
    </row>
    <row r="27" spans="1:7" s="156" customFormat="1" ht="19.5" customHeight="1">
      <c r="A27" s="157"/>
      <c r="B27" s="158" t="s">
        <v>15</v>
      </c>
      <c r="C27" s="158"/>
      <c r="D27" s="159" t="s">
        <v>339</v>
      </c>
      <c r="E27" s="160" t="s">
        <v>340</v>
      </c>
      <c r="F27" s="160" t="s">
        <v>311</v>
      </c>
      <c r="G27" s="160" t="s">
        <v>340</v>
      </c>
    </row>
    <row r="28" spans="1:7" s="156" customFormat="1" ht="19.5" customHeight="1">
      <c r="A28" s="157"/>
      <c r="B28" s="157"/>
      <c r="C28" s="158" t="s">
        <v>107</v>
      </c>
      <c r="D28" s="159" t="s">
        <v>330</v>
      </c>
      <c r="E28" s="160" t="s">
        <v>340</v>
      </c>
      <c r="F28" s="160" t="s">
        <v>311</v>
      </c>
      <c r="G28" s="160" t="s">
        <v>340</v>
      </c>
    </row>
    <row r="29" spans="1:7" s="156" customFormat="1" ht="19.5" customHeight="1">
      <c r="A29" s="157"/>
      <c r="B29" s="158" t="s">
        <v>341</v>
      </c>
      <c r="C29" s="158"/>
      <c r="D29" s="159" t="s">
        <v>222</v>
      </c>
      <c r="E29" s="160" t="s">
        <v>342</v>
      </c>
      <c r="F29" s="160" t="s">
        <v>311</v>
      </c>
      <c r="G29" s="160" t="s">
        <v>342</v>
      </c>
    </row>
    <row r="30" spans="1:7" s="156" customFormat="1" ht="36">
      <c r="A30" s="157"/>
      <c r="B30" s="157"/>
      <c r="C30" s="158" t="s">
        <v>123</v>
      </c>
      <c r="D30" s="159" t="s">
        <v>319</v>
      </c>
      <c r="E30" s="160" t="s">
        <v>342</v>
      </c>
      <c r="F30" s="160" t="s">
        <v>311</v>
      </c>
      <c r="G30" s="160" t="s">
        <v>342</v>
      </c>
    </row>
    <row r="31" spans="1:7" s="156" customFormat="1" ht="19.5" customHeight="1">
      <c r="A31" s="157"/>
      <c r="B31" s="158" t="s">
        <v>343</v>
      </c>
      <c r="C31" s="158"/>
      <c r="D31" s="159" t="s">
        <v>344</v>
      </c>
      <c r="E31" s="160" t="s">
        <v>345</v>
      </c>
      <c r="F31" s="160" t="s">
        <v>311</v>
      </c>
      <c r="G31" s="160" t="s">
        <v>345</v>
      </c>
    </row>
    <row r="32" spans="1:7" s="156" customFormat="1" ht="36">
      <c r="A32" s="157"/>
      <c r="B32" s="157"/>
      <c r="C32" s="158" t="s">
        <v>346</v>
      </c>
      <c r="D32" s="159" t="s">
        <v>347</v>
      </c>
      <c r="E32" s="160" t="s">
        <v>345</v>
      </c>
      <c r="F32" s="160" t="s">
        <v>311</v>
      </c>
      <c r="G32" s="160" t="s">
        <v>345</v>
      </c>
    </row>
    <row r="33" spans="1:7" s="156" customFormat="1" ht="24">
      <c r="A33" s="153" t="s">
        <v>348</v>
      </c>
      <c r="B33" s="153"/>
      <c r="C33" s="153"/>
      <c r="D33" s="154" t="s">
        <v>59</v>
      </c>
      <c r="E33" s="155" t="s">
        <v>349</v>
      </c>
      <c r="F33" s="155" t="s">
        <v>311</v>
      </c>
      <c r="G33" s="155" t="s">
        <v>349</v>
      </c>
    </row>
    <row r="34" spans="1:7" s="156" customFormat="1" ht="24">
      <c r="A34" s="157"/>
      <c r="B34" s="158" t="s">
        <v>350</v>
      </c>
      <c r="C34" s="158"/>
      <c r="D34" s="159" t="s">
        <v>351</v>
      </c>
      <c r="E34" s="160" t="s">
        <v>352</v>
      </c>
      <c r="F34" s="160" t="s">
        <v>311</v>
      </c>
      <c r="G34" s="160" t="s">
        <v>352</v>
      </c>
    </row>
    <row r="35" spans="1:7" s="156" customFormat="1" ht="36">
      <c r="A35" s="157"/>
      <c r="B35" s="157"/>
      <c r="C35" s="158" t="s">
        <v>123</v>
      </c>
      <c r="D35" s="159" t="s">
        <v>319</v>
      </c>
      <c r="E35" s="160" t="s">
        <v>352</v>
      </c>
      <c r="F35" s="160" t="s">
        <v>311</v>
      </c>
      <c r="G35" s="160" t="s">
        <v>352</v>
      </c>
    </row>
    <row r="36" spans="1:7" s="156" customFormat="1" ht="19.5" customHeight="1">
      <c r="A36" s="157"/>
      <c r="B36" s="158" t="s">
        <v>353</v>
      </c>
      <c r="C36" s="158"/>
      <c r="D36" s="159" t="s">
        <v>354</v>
      </c>
      <c r="E36" s="160" t="s">
        <v>355</v>
      </c>
      <c r="F36" s="160" t="s">
        <v>311</v>
      </c>
      <c r="G36" s="160" t="s">
        <v>355</v>
      </c>
    </row>
    <row r="37" spans="1:7" s="156" customFormat="1" ht="36">
      <c r="A37" s="157"/>
      <c r="B37" s="157"/>
      <c r="C37" s="158" t="s">
        <v>123</v>
      </c>
      <c r="D37" s="159" t="s">
        <v>319</v>
      </c>
      <c r="E37" s="160" t="s">
        <v>355</v>
      </c>
      <c r="F37" s="160" t="s">
        <v>311</v>
      </c>
      <c r="G37" s="160" t="s">
        <v>355</v>
      </c>
    </row>
    <row r="38" spans="1:7" s="156" customFormat="1" ht="19.5" customHeight="1">
      <c r="A38" s="153" t="s">
        <v>18</v>
      </c>
      <c r="B38" s="153"/>
      <c r="C38" s="153"/>
      <c r="D38" s="154" t="s">
        <v>19</v>
      </c>
      <c r="E38" s="155" t="s">
        <v>356</v>
      </c>
      <c r="F38" s="155" t="s">
        <v>311</v>
      </c>
      <c r="G38" s="155" t="s">
        <v>356</v>
      </c>
    </row>
    <row r="39" spans="1:7" s="156" customFormat="1" ht="19.5" customHeight="1">
      <c r="A39" s="157"/>
      <c r="B39" s="158" t="s">
        <v>20</v>
      </c>
      <c r="C39" s="158"/>
      <c r="D39" s="159" t="s">
        <v>357</v>
      </c>
      <c r="E39" s="160" t="s">
        <v>356</v>
      </c>
      <c r="F39" s="160" t="s">
        <v>311</v>
      </c>
      <c r="G39" s="160" t="s">
        <v>356</v>
      </c>
    </row>
    <row r="40" spans="1:7" s="156" customFormat="1" ht="19.5" customHeight="1">
      <c r="A40" s="157"/>
      <c r="B40" s="157"/>
      <c r="C40" s="158" t="s">
        <v>108</v>
      </c>
      <c r="D40" s="159" t="s">
        <v>358</v>
      </c>
      <c r="E40" s="160" t="s">
        <v>359</v>
      </c>
      <c r="F40" s="160" t="s">
        <v>311</v>
      </c>
      <c r="G40" s="160" t="s">
        <v>359</v>
      </c>
    </row>
    <row r="41" spans="1:7" s="156" customFormat="1" ht="19.5" customHeight="1">
      <c r="A41" s="157"/>
      <c r="B41" s="157"/>
      <c r="C41" s="158" t="s">
        <v>106</v>
      </c>
      <c r="D41" s="159" t="s">
        <v>317</v>
      </c>
      <c r="E41" s="160" t="s">
        <v>360</v>
      </c>
      <c r="F41" s="160" t="s">
        <v>311</v>
      </c>
      <c r="G41" s="160" t="s">
        <v>360</v>
      </c>
    </row>
    <row r="42" spans="1:7" s="156" customFormat="1" ht="36">
      <c r="A42" s="153" t="s">
        <v>21</v>
      </c>
      <c r="B42" s="153"/>
      <c r="C42" s="153"/>
      <c r="D42" s="154" t="s">
        <v>98</v>
      </c>
      <c r="E42" s="155" t="s">
        <v>361</v>
      </c>
      <c r="F42" s="155" t="s">
        <v>311</v>
      </c>
      <c r="G42" s="155" t="s">
        <v>361</v>
      </c>
    </row>
    <row r="43" spans="1:7" s="156" customFormat="1" ht="19.5" customHeight="1">
      <c r="A43" s="157"/>
      <c r="B43" s="158" t="s">
        <v>362</v>
      </c>
      <c r="C43" s="158"/>
      <c r="D43" s="159" t="s">
        <v>363</v>
      </c>
      <c r="E43" s="160" t="s">
        <v>364</v>
      </c>
      <c r="F43" s="160" t="s">
        <v>311</v>
      </c>
      <c r="G43" s="160" t="s">
        <v>364</v>
      </c>
    </row>
    <row r="44" spans="1:7" s="156" customFormat="1" ht="24">
      <c r="A44" s="157"/>
      <c r="B44" s="157"/>
      <c r="C44" s="158" t="s">
        <v>109</v>
      </c>
      <c r="D44" s="159" t="s">
        <v>365</v>
      </c>
      <c r="E44" s="160" t="s">
        <v>366</v>
      </c>
      <c r="F44" s="160" t="s">
        <v>311</v>
      </c>
      <c r="G44" s="160" t="s">
        <v>366</v>
      </c>
    </row>
    <row r="45" spans="1:7" s="156" customFormat="1" ht="19.5" customHeight="1">
      <c r="A45" s="157"/>
      <c r="B45" s="157"/>
      <c r="C45" s="158" t="s">
        <v>110</v>
      </c>
      <c r="D45" s="159" t="s">
        <v>367</v>
      </c>
      <c r="E45" s="160" t="s">
        <v>368</v>
      </c>
      <c r="F45" s="160" t="s">
        <v>311</v>
      </c>
      <c r="G45" s="160" t="s">
        <v>368</v>
      </c>
    </row>
    <row r="46" spans="1:7" s="156" customFormat="1" ht="36">
      <c r="A46" s="157"/>
      <c r="B46" s="158" t="s">
        <v>22</v>
      </c>
      <c r="C46" s="158"/>
      <c r="D46" s="159" t="s">
        <v>369</v>
      </c>
      <c r="E46" s="160" t="s">
        <v>370</v>
      </c>
      <c r="F46" s="160" t="s">
        <v>311</v>
      </c>
      <c r="G46" s="160" t="s">
        <v>370</v>
      </c>
    </row>
    <row r="47" spans="1:7" s="156" customFormat="1" ht="19.5" customHeight="1">
      <c r="A47" s="157"/>
      <c r="B47" s="157"/>
      <c r="C47" s="158" t="s">
        <v>111</v>
      </c>
      <c r="D47" s="159" t="s">
        <v>371</v>
      </c>
      <c r="E47" s="160" t="s">
        <v>372</v>
      </c>
      <c r="F47" s="160" t="s">
        <v>311</v>
      </c>
      <c r="G47" s="160" t="s">
        <v>372</v>
      </c>
    </row>
    <row r="48" spans="1:7" s="156" customFormat="1" ht="19.5" customHeight="1">
      <c r="A48" s="157"/>
      <c r="B48" s="157"/>
      <c r="C48" s="158" t="s">
        <v>112</v>
      </c>
      <c r="D48" s="159" t="s">
        <v>373</v>
      </c>
      <c r="E48" s="160" t="s">
        <v>374</v>
      </c>
      <c r="F48" s="160" t="s">
        <v>311</v>
      </c>
      <c r="G48" s="160" t="s">
        <v>374</v>
      </c>
    </row>
    <row r="49" spans="1:7" s="156" customFormat="1" ht="19.5" customHeight="1">
      <c r="A49" s="157"/>
      <c r="B49" s="157"/>
      <c r="C49" s="158" t="s">
        <v>113</v>
      </c>
      <c r="D49" s="159" t="s">
        <v>375</v>
      </c>
      <c r="E49" s="160" t="s">
        <v>376</v>
      </c>
      <c r="F49" s="160" t="s">
        <v>311</v>
      </c>
      <c r="G49" s="160" t="s">
        <v>376</v>
      </c>
    </row>
    <row r="50" spans="1:7" s="156" customFormat="1" ht="19.5" customHeight="1">
      <c r="A50" s="157"/>
      <c r="B50" s="157"/>
      <c r="C50" s="158" t="s">
        <v>114</v>
      </c>
      <c r="D50" s="159" t="s">
        <v>377</v>
      </c>
      <c r="E50" s="160" t="s">
        <v>378</v>
      </c>
      <c r="F50" s="160" t="s">
        <v>311</v>
      </c>
      <c r="G50" s="160" t="s">
        <v>378</v>
      </c>
    </row>
    <row r="51" spans="1:7" s="156" customFormat="1" ht="19.5" customHeight="1">
      <c r="A51" s="157"/>
      <c r="B51" s="157"/>
      <c r="C51" s="158" t="s">
        <v>117</v>
      </c>
      <c r="D51" s="159" t="s">
        <v>379</v>
      </c>
      <c r="E51" s="160" t="s">
        <v>366</v>
      </c>
      <c r="F51" s="160" t="s">
        <v>311</v>
      </c>
      <c r="G51" s="160" t="s">
        <v>366</v>
      </c>
    </row>
    <row r="52" spans="1:7" s="156" customFormat="1" ht="19.5" customHeight="1">
      <c r="A52" s="157"/>
      <c r="B52" s="157"/>
      <c r="C52" s="158" t="s">
        <v>110</v>
      </c>
      <c r="D52" s="159" t="s">
        <v>367</v>
      </c>
      <c r="E52" s="160" t="s">
        <v>380</v>
      </c>
      <c r="F52" s="160" t="s">
        <v>311</v>
      </c>
      <c r="G52" s="160" t="s">
        <v>380</v>
      </c>
    </row>
    <row r="53" spans="1:7" s="156" customFormat="1" ht="24">
      <c r="A53" s="157"/>
      <c r="B53" s="157"/>
      <c r="C53" s="158" t="s">
        <v>381</v>
      </c>
      <c r="D53" s="159" t="s">
        <v>382</v>
      </c>
      <c r="E53" s="160" t="s">
        <v>383</v>
      </c>
      <c r="F53" s="160" t="s">
        <v>311</v>
      </c>
      <c r="G53" s="160" t="s">
        <v>383</v>
      </c>
    </row>
    <row r="54" spans="1:7" s="156" customFormat="1" ht="36">
      <c r="A54" s="157"/>
      <c r="B54" s="158" t="s">
        <v>384</v>
      </c>
      <c r="C54" s="158"/>
      <c r="D54" s="159" t="s">
        <v>385</v>
      </c>
      <c r="E54" s="160" t="s">
        <v>386</v>
      </c>
      <c r="F54" s="160" t="s">
        <v>311</v>
      </c>
      <c r="G54" s="160" t="s">
        <v>386</v>
      </c>
    </row>
    <row r="55" spans="1:7" s="156" customFormat="1" ht="19.5" customHeight="1">
      <c r="A55" s="157"/>
      <c r="B55" s="157"/>
      <c r="C55" s="158" t="s">
        <v>111</v>
      </c>
      <c r="D55" s="159" t="s">
        <v>371</v>
      </c>
      <c r="E55" s="160" t="s">
        <v>387</v>
      </c>
      <c r="F55" s="160" t="s">
        <v>311</v>
      </c>
      <c r="G55" s="160" t="s">
        <v>387</v>
      </c>
    </row>
    <row r="56" spans="1:7" s="156" customFormat="1" ht="19.5" customHeight="1">
      <c r="A56" s="157"/>
      <c r="B56" s="157"/>
      <c r="C56" s="158" t="s">
        <v>112</v>
      </c>
      <c r="D56" s="159" t="s">
        <v>373</v>
      </c>
      <c r="E56" s="160" t="s">
        <v>388</v>
      </c>
      <c r="F56" s="160" t="s">
        <v>311</v>
      </c>
      <c r="G56" s="160" t="s">
        <v>388</v>
      </c>
    </row>
    <row r="57" spans="1:7" s="156" customFormat="1" ht="19.5" customHeight="1">
      <c r="A57" s="157"/>
      <c r="B57" s="157"/>
      <c r="C57" s="158" t="s">
        <v>113</v>
      </c>
      <c r="D57" s="159" t="s">
        <v>375</v>
      </c>
      <c r="E57" s="160" t="s">
        <v>389</v>
      </c>
      <c r="F57" s="160" t="s">
        <v>311</v>
      </c>
      <c r="G57" s="160" t="s">
        <v>389</v>
      </c>
    </row>
    <row r="58" spans="1:7" s="156" customFormat="1" ht="19.5" customHeight="1">
      <c r="A58" s="157"/>
      <c r="B58" s="157"/>
      <c r="C58" s="158" t="s">
        <v>114</v>
      </c>
      <c r="D58" s="159" t="s">
        <v>377</v>
      </c>
      <c r="E58" s="160" t="s">
        <v>390</v>
      </c>
      <c r="F58" s="160" t="s">
        <v>311</v>
      </c>
      <c r="G58" s="160" t="s">
        <v>390</v>
      </c>
    </row>
    <row r="59" spans="1:7" s="156" customFormat="1" ht="19.5" customHeight="1">
      <c r="A59" s="157"/>
      <c r="B59" s="157"/>
      <c r="C59" s="158" t="s">
        <v>177</v>
      </c>
      <c r="D59" s="159" t="s">
        <v>391</v>
      </c>
      <c r="E59" s="160" t="s">
        <v>392</v>
      </c>
      <c r="F59" s="160" t="s">
        <v>311</v>
      </c>
      <c r="G59" s="160" t="s">
        <v>392</v>
      </c>
    </row>
    <row r="60" spans="1:7" s="156" customFormat="1" ht="19.5" customHeight="1">
      <c r="A60" s="157"/>
      <c r="B60" s="157"/>
      <c r="C60" s="158" t="s">
        <v>147</v>
      </c>
      <c r="D60" s="159" t="s">
        <v>393</v>
      </c>
      <c r="E60" s="160" t="s">
        <v>394</v>
      </c>
      <c r="F60" s="160" t="s">
        <v>311</v>
      </c>
      <c r="G60" s="160" t="s">
        <v>394</v>
      </c>
    </row>
    <row r="61" spans="1:7" s="156" customFormat="1" ht="19.5" customHeight="1">
      <c r="A61" s="157"/>
      <c r="B61" s="157"/>
      <c r="C61" s="158" t="s">
        <v>115</v>
      </c>
      <c r="D61" s="159" t="s">
        <v>395</v>
      </c>
      <c r="E61" s="160" t="s">
        <v>396</v>
      </c>
      <c r="F61" s="160" t="s">
        <v>311</v>
      </c>
      <c r="G61" s="160" t="s">
        <v>396</v>
      </c>
    </row>
    <row r="62" spans="1:7" s="156" customFormat="1" ht="19.5" customHeight="1">
      <c r="A62" s="157"/>
      <c r="B62" s="157"/>
      <c r="C62" s="158" t="s">
        <v>117</v>
      </c>
      <c r="D62" s="159" t="s">
        <v>379</v>
      </c>
      <c r="E62" s="160" t="s">
        <v>397</v>
      </c>
      <c r="F62" s="160" t="s">
        <v>311</v>
      </c>
      <c r="G62" s="160" t="s">
        <v>397</v>
      </c>
    </row>
    <row r="63" spans="1:7" s="156" customFormat="1" ht="19.5" customHeight="1">
      <c r="A63" s="157"/>
      <c r="B63" s="157"/>
      <c r="C63" s="158" t="s">
        <v>110</v>
      </c>
      <c r="D63" s="159" t="s">
        <v>367</v>
      </c>
      <c r="E63" s="160" t="s">
        <v>398</v>
      </c>
      <c r="F63" s="160" t="s">
        <v>311</v>
      </c>
      <c r="G63" s="160" t="s">
        <v>398</v>
      </c>
    </row>
    <row r="64" spans="1:7" s="156" customFormat="1" ht="24">
      <c r="A64" s="157"/>
      <c r="B64" s="158" t="s">
        <v>23</v>
      </c>
      <c r="C64" s="158"/>
      <c r="D64" s="159" t="s">
        <v>399</v>
      </c>
      <c r="E64" s="160" t="s">
        <v>400</v>
      </c>
      <c r="F64" s="160" t="s">
        <v>311</v>
      </c>
      <c r="G64" s="160" t="s">
        <v>400</v>
      </c>
    </row>
    <row r="65" spans="1:7" s="156" customFormat="1" ht="19.5" customHeight="1">
      <c r="A65" s="157"/>
      <c r="B65" s="157"/>
      <c r="C65" s="158" t="s">
        <v>118</v>
      </c>
      <c r="D65" s="159" t="s">
        <v>401</v>
      </c>
      <c r="E65" s="160" t="s">
        <v>402</v>
      </c>
      <c r="F65" s="160" t="s">
        <v>311</v>
      </c>
      <c r="G65" s="160" t="s">
        <v>402</v>
      </c>
    </row>
    <row r="66" spans="1:7" s="156" customFormat="1" ht="19.5" customHeight="1">
      <c r="A66" s="157"/>
      <c r="B66" s="157"/>
      <c r="C66" s="158" t="s">
        <v>116</v>
      </c>
      <c r="D66" s="159" t="s">
        <v>403</v>
      </c>
      <c r="E66" s="160" t="s">
        <v>380</v>
      </c>
      <c r="F66" s="160" t="s">
        <v>311</v>
      </c>
      <c r="G66" s="160" t="s">
        <v>380</v>
      </c>
    </row>
    <row r="67" spans="1:7" s="156" customFormat="1" ht="19.5" customHeight="1">
      <c r="A67" s="157"/>
      <c r="B67" s="157"/>
      <c r="C67" s="158" t="s">
        <v>122</v>
      </c>
      <c r="D67" s="159" t="s">
        <v>404</v>
      </c>
      <c r="E67" s="160" t="s">
        <v>405</v>
      </c>
      <c r="F67" s="160" t="s">
        <v>311</v>
      </c>
      <c r="G67" s="160" t="s">
        <v>405</v>
      </c>
    </row>
    <row r="68" spans="1:7" s="156" customFormat="1" ht="24">
      <c r="A68" s="157"/>
      <c r="B68" s="157"/>
      <c r="C68" s="158" t="s">
        <v>103</v>
      </c>
      <c r="D68" s="159" t="s">
        <v>406</v>
      </c>
      <c r="E68" s="160" t="s">
        <v>407</v>
      </c>
      <c r="F68" s="160" t="s">
        <v>311</v>
      </c>
      <c r="G68" s="160" t="s">
        <v>407</v>
      </c>
    </row>
    <row r="69" spans="1:7" s="156" customFormat="1" ht="24">
      <c r="A69" s="157"/>
      <c r="B69" s="158" t="s">
        <v>24</v>
      </c>
      <c r="C69" s="158"/>
      <c r="D69" s="159" t="s">
        <v>408</v>
      </c>
      <c r="E69" s="160" t="s">
        <v>409</v>
      </c>
      <c r="F69" s="160" t="s">
        <v>311</v>
      </c>
      <c r="G69" s="160" t="s">
        <v>409</v>
      </c>
    </row>
    <row r="70" spans="1:7" s="156" customFormat="1" ht="19.5" customHeight="1">
      <c r="A70" s="157"/>
      <c r="B70" s="157"/>
      <c r="C70" s="158" t="s">
        <v>119</v>
      </c>
      <c r="D70" s="159" t="s">
        <v>410</v>
      </c>
      <c r="E70" s="160" t="s">
        <v>411</v>
      </c>
      <c r="F70" s="160" t="s">
        <v>311</v>
      </c>
      <c r="G70" s="160" t="s">
        <v>411</v>
      </c>
    </row>
    <row r="71" spans="1:7" s="156" customFormat="1" ht="19.5" customHeight="1">
      <c r="A71" s="157"/>
      <c r="B71" s="157"/>
      <c r="C71" s="158" t="s">
        <v>120</v>
      </c>
      <c r="D71" s="159" t="s">
        <v>412</v>
      </c>
      <c r="E71" s="160" t="s">
        <v>413</v>
      </c>
      <c r="F71" s="160" t="s">
        <v>311</v>
      </c>
      <c r="G71" s="160" t="s">
        <v>413</v>
      </c>
    </row>
    <row r="72" spans="1:7" s="156" customFormat="1" ht="19.5" customHeight="1">
      <c r="A72" s="153" t="s">
        <v>25</v>
      </c>
      <c r="B72" s="153"/>
      <c r="C72" s="153"/>
      <c r="D72" s="154" t="s">
        <v>26</v>
      </c>
      <c r="E72" s="155" t="s">
        <v>414</v>
      </c>
      <c r="F72" s="155" t="s">
        <v>311</v>
      </c>
      <c r="G72" s="155" t="s">
        <v>414</v>
      </c>
    </row>
    <row r="73" spans="1:7" s="156" customFormat="1" ht="24">
      <c r="A73" s="157"/>
      <c r="B73" s="158" t="s">
        <v>27</v>
      </c>
      <c r="C73" s="158"/>
      <c r="D73" s="159" t="s">
        <v>415</v>
      </c>
      <c r="E73" s="160" t="s">
        <v>416</v>
      </c>
      <c r="F73" s="160" t="s">
        <v>311</v>
      </c>
      <c r="G73" s="160" t="s">
        <v>416</v>
      </c>
    </row>
    <row r="74" spans="1:7" s="156" customFormat="1" ht="19.5" customHeight="1">
      <c r="A74" s="157"/>
      <c r="B74" s="157"/>
      <c r="C74" s="158" t="s">
        <v>417</v>
      </c>
      <c r="D74" s="159" t="s">
        <v>418</v>
      </c>
      <c r="E74" s="160" t="s">
        <v>416</v>
      </c>
      <c r="F74" s="160" t="s">
        <v>311</v>
      </c>
      <c r="G74" s="160" t="s">
        <v>416</v>
      </c>
    </row>
    <row r="75" spans="1:7" s="156" customFormat="1" ht="19.5" customHeight="1">
      <c r="A75" s="157"/>
      <c r="B75" s="158" t="s">
        <v>125</v>
      </c>
      <c r="C75" s="158"/>
      <c r="D75" s="159" t="s">
        <v>419</v>
      </c>
      <c r="E75" s="160" t="s">
        <v>420</v>
      </c>
      <c r="F75" s="160" t="s">
        <v>311</v>
      </c>
      <c r="G75" s="160" t="s">
        <v>420</v>
      </c>
    </row>
    <row r="76" spans="1:7" s="156" customFormat="1" ht="19.5" customHeight="1">
      <c r="A76" s="157"/>
      <c r="B76" s="157"/>
      <c r="C76" s="158" t="s">
        <v>417</v>
      </c>
      <c r="D76" s="159" t="s">
        <v>418</v>
      </c>
      <c r="E76" s="160" t="s">
        <v>420</v>
      </c>
      <c r="F76" s="160" t="s">
        <v>311</v>
      </c>
      <c r="G76" s="160" t="s">
        <v>420</v>
      </c>
    </row>
    <row r="77" spans="1:7" s="156" customFormat="1" ht="19.5" customHeight="1">
      <c r="A77" s="157"/>
      <c r="B77" s="158" t="s">
        <v>421</v>
      </c>
      <c r="C77" s="158"/>
      <c r="D77" s="159" t="s">
        <v>422</v>
      </c>
      <c r="E77" s="160" t="s">
        <v>423</v>
      </c>
      <c r="F77" s="160" t="s">
        <v>311</v>
      </c>
      <c r="G77" s="160" t="s">
        <v>423</v>
      </c>
    </row>
    <row r="78" spans="1:7" s="156" customFormat="1" ht="19.5" customHeight="1">
      <c r="A78" s="157"/>
      <c r="B78" s="157"/>
      <c r="C78" s="158" t="s">
        <v>106</v>
      </c>
      <c r="D78" s="159" t="s">
        <v>317</v>
      </c>
      <c r="E78" s="160" t="s">
        <v>424</v>
      </c>
      <c r="F78" s="160" t="s">
        <v>311</v>
      </c>
      <c r="G78" s="160" t="s">
        <v>424</v>
      </c>
    </row>
    <row r="79" spans="1:7" s="156" customFormat="1" ht="24">
      <c r="A79" s="157"/>
      <c r="B79" s="157"/>
      <c r="C79" s="158" t="s">
        <v>425</v>
      </c>
      <c r="D79" s="159" t="s">
        <v>426</v>
      </c>
      <c r="E79" s="160" t="s">
        <v>427</v>
      </c>
      <c r="F79" s="160" t="s">
        <v>311</v>
      </c>
      <c r="G79" s="160" t="s">
        <v>427</v>
      </c>
    </row>
    <row r="80" spans="1:7" s="156" customFormat="1" ht="36">
      <c r="A80" s="157"/>
      <c r="B80" s="157"/>
      <c r="C80" s="158" t="s">
        <v>428</v>
      </c>
      <c r="D80" s="159" t="s">
        <v>429</v>
      </c>
      <c r="E80" s="160" t="s">
        <v>430</v>
      </c>
      <c r="F80" s="160" t="s">
        <v>311</v>
      </c>
      <c r="G80" s="160" t="s">
        <v>430</v>
      </c>
    </row>
    <row r="81" spans="1:7" s="156" customFormat="1" ht="24">
      <c r="A81" s="157"/>
      <c r="B81" s="157"/>
      <c r="C81" s="158" t="s">
        <v>431</v>
      </c>
      <c r="D81" s="159" t="s">
        <v>432</v>
      </c>
      <c r="E81" s="160" t="s">
        <v>433</v>
      </c>
      <c r="F81" s="160" t="s">
        <v>311</v>
      </c>
      <c r="G81" s="160" t="s">
        <v>433</v>
      </c>
    </row>
    <row r="82" spans="1:7" s="156" customFormat="1" ht="19.5" customHeight="1">
      <c r="A82" s="157"/>
      <c r="B82" s="158" t="s">
        <v>137</v>
      </c>
      <c r="C82" s="158"/>
      <c r="D82" s="159" t="s">
        <v>434</v>
      </c>
      <c r="E82" s="160" t="s">
        <v>435</v>
      </c>
      <c r="F82" s="160" t="s">
        <v>311</v>
      </c>
      <c r="G82" s="160" t="s">
        <v>435</v>
      </c>
    </row>
    <row r="83" spans="1:7" s="156" customFormat="1" ht="19.5" customHeight="1">
      <c r="A83" s="157"/>
      <c r="B83" s="157"/>
      <c r="C83" s="158" t="s">
        <v>417</v>
      </c>
      <c r="D83" s="159" t="s">
        <v>418</v>
      </c>
      <c r="E83" s="160" t="s">
        <v>435</v>
      </c>
      <c r="F83" s="160" t="s">
        <v>311</v>
      </c>
      <c r="G83" s="160" t="s">
        <v>435</v>
      </c>
    </row>
    <row r="84" spans="1:7" s="156" customFormat="1" ht="19.5" customHeight="1">
      <c r="A84" s="153" t="s">
        <v>68</v>
      </c>
      <c r="B84" s="153"/>
      <c r="C84" s="153"/>
      <c r="D84" s="154" t="s">
        <v>69</v>
      </c>
      <c r="E84" s="155" t="s">
        <v>436</v>
      </c>
      <c r="F84" s="155" t="s">
        <v>311</v>
      </c>
      <c r="G84" s="155" t="s">
        <v>436</v>
      </c>
    </row>
    <row r="85" spans="1:7" s="156" customFormat="1" ht="19.5" customHeight="1">
      <c r="A85" s="157"/>
      <c r="B85" s="158" t="s">
        <v>70</v>
      </c>
      <c r="C85" s="158"/>
      <c r="D85" s="159" t="s">
        <v>437</v>
      </c>
      <c r="E85" s="160" t="s">
        <v>438</v>
      </c>
      <c r="F85" s="160" t="s">
        <v>311</v>
      </c>
      <c r="G85" s="160" t="s">
        <v>438</v>
      </c>
    </row>
    <row r="86" spans="1:7" s="156" customFormat="1" ht="19.5" customHeight="1">
      <c r="A86" s="157"/>
      <c r="B86" s="157"/>
      <c r="C86" s="158" t="s">
        <v>124</v>
      </c>
      <c r="D86" s="159" t="s">
        <v>439</v>
      </c>
      <c r="E86" s="160" t="s">
        <v>440</v>
      </c>
      <c r="F86" s="160" t="s">
        <v>311</v>
      </c>
      <c r="G86" s="160" t="s">
        <v>440</v>
      </c>
    </row>
    <row r="87" spans="1:7" s="156" customFormat="1" ht="48">
      <c r="A87" s="157"/>
      <c r="B87" s="157"/>
      <c r="C87" s="158" t="s">
        <v>105</v>
      </c>
      <c r="D87" s="159" t="s">
        <v>313</v>
      </c>
      <c r="E87" s="160" t="s">
        <v>441</v>
      </c>
      <c r="F87" s="160" t="s">
        <v>311</v>
      </c>
      <c r="G87" s="160" t="s">
        <v>441</v>
      </c>
    </row>
    <row r="88" spans="1:7" s="156" customFormat="1" ht="19.5" customHeight="1">
      <c r="A88" s="157"/>
      <c r="B88" s="157"/>
      <c r="C88" s="158" t="s">
        <v>106</v>
      </c>
      <c r="D88" s="159" t="s">
        <v>317</v>
      </c>
      <c r="E88" s="160" t="s">
        <v>442</v>
      </c>
      <c r="F88" s="160" t="s">
        <v>311</v>
      </c>
      <c r="G88" s="160" t="s">
        <v>442</v>
      </c>
    </row>
    <row r="89" spans="1:7" s="156" customFormat="1" ht="19.5" customHeight="1">
      <c r="A89" s="157"/>
      <c r="B89" s="157"/>
      <c r="C89" s="158" t="s">
        <v>225</v>
      </c>
      <c r="D89" s="159" t="s">
        <v>334</v>
      </c>
      <c r="E89" s="160" t="s">
        <v>443</v>
      </c>
      <c r="F89" s="160" t="s">
        <v>311</v>
      </c>
      <c r="G89" s="160" t="s">
        <v>443</v>
      </c>
    </row>
    <row r="90" spans="1:7" s="156" customFormat="1" ht="19.5" customHeight="1">
      <c r="A90" s="157"/>
      <c r="B90" s="157"/>
      <c r="C90" s="158" t="s">
        <v>107</v>
      </c>
      <c r="D90" s="159" t="s">
        <v>330</v>
      </c>
      <c r="E90" s="160" t="s">
        <v>444</v>
      </c>
      <c r="F90" s="160" t="s">
        <v>311</v>
      </c>
      <c r="G90" s="160" t="s">
        <v>444</v>
      </c>
    </row>
    <row r="91" spans="1:7" s="156" customFormat="1" ht="36">
      <c r="A91" s="157"/>
      <c r="B91" s="157"/>
      <c r="C91" s="158" t="s">
        <v>445</v>
      </c>
      <c r="D91" s="159" t="s">
        <v>446</v>
      </c>
      <c r="E91" s="160" t="s">
        <v>447</v>
      </c>
      <c r="F91" s="160" t="s">
        <v>311</v>
      </c>
      <c r="G91" s="160" t="s">
        <v>447</v>
      </c>
    </row>
    <row r="92" spans="1:7" s="156" customFormat="1" ht="36">
      <c r="A92" s="157"/>
      <c r="B92" s="157"/>
      <c r="C92" s="158" t="s">
        <v>428</v>
      </c>
      <c r="D92" s="159" t="s">
        <v>429</v>
      </c>
      <c r="E92" s="160" t="s">
        <v>448</v>
      </c>
      <c r="F92" s="160" t="s">
        <v>311</v>
      </c>
      <c r="G92" s="160" t="s">
        <v>448</v>
      </c>
    </row>
    <row r="93" spans="1:7" s="156" customFormat="1" ht="19.5" customHeight="1">
      <c r="A93" s="157"/>
      <c r="B93" s="158" t="s">
        <v>72</v>
      </c>
      <c r="C93" s="158"/>
      <c r="D93" s="159" t="s">
        <v>449</v>
      </c>
      <c r="E93" s="160" t="s">
        <v>450</v>
      </c>
      <c r="F93" s="160" t="s">
        <v>311</v>
      </c>
      <c r="G93" s="160" t="s">
        <v>450</v>
      </c>
    </row>
    <row r="94" spans="1:7" s="156" customFormat="1" ht="48">
      <c r="A94" s="157"/>
      <c r="B94" s="157"/>
      <c r="C94" s="158" t="s">
        <v>105</v>
      </c>
      <c r="D94" s="159" t="s">
        <v>313</v>
      </c>
      <c r="E94" s="160" t="s">
        <v>451</v>
      </c>
      <c r="F94" s="160" t="s">
        <v>311</v>
      </c>
      <c r="G94" s="160" t="s">
        <v>451</v>
      </c>
    </row>
    <row r="95" spans="1:7" s="156" customFormat="1" ht="19.5" customHeight="1">
      <c r="A95" s="157"/>
      <c r="B95" s="157"/>
      <c r="C95" s="158" t="s">
        <v>131</v>
      </c>
      <c r="D95" s="159" t="s">
        <v>452</v>
      </c>
      <c r="E95" s="160" t="s">
        <v>453</v>
      </c>
      <c r="F95" s="160" t="s">
        <v>311</v>
      </c>
      <c r="G95" s="160" t="s">
        <v>453</v>
      </c>
    </row>
    <row r="96" spans="1:7" s="156" customFormat="1" ht="19.5" customHeight="1">
      <c r="A96" s="157"/>
      <c r="B96" s="157"/>
      <c r="C96" s="158" t="s">
        <v>106</v>
      </c>
      <c r="D96" s="159" t="s">
        <v>317</v>
      </c>
      <c r="E96" s="160" t="s">
        <v>454</v>
      </c>
      <c r="F96" s="160" t="s">
        <v>311</v>
      </c>
      <c r="G96" s="160" t="s">
        <v>454</v>
      </c>
    </row>
    <row r="97" spans="1:7" s="156" customFormat="1" ht="19.5" customHeight="1">
      <c r="A97" s="157"/>
      <c r="B97" s="157"/>
      <c r="C97" s="158" t="s">
        <v>107</v>
      </c>
      <c r="D97" s="159" t="s">
        <v>330</v>
      </c>
      <c r="E97" s="160" t="s">
        <v>455</v>
      </c>
      <c r="F97" s="160" t="s">
        <v>311</v>
      </c>
      <c r="G97" s="160" t="s">
        <v>455</v>
      </c>
    </row>
    <row r="98" spans="1:7" s="156" customFormat="1" ht="19.5" customHeight="1">
      <c r="A98" s="157"/>
      <c r="B98" s="158" t="s">
        <v>456</v>
      </c>
      <c r="C98" s="158"/>
      <c r="D98" s="159" t="s">
        <v>457</v>
      </c>
      <c r="E98" s="160" t="s">
        <v>394</v>
      </c>
      <c r="F98" s="160" t="s">
        <v>311</v>
      </c>
      <c r="G98" s="160" t="s">
        <v>394</v>
      </c>
    </row>
    <row r="99" spans="1:7" s="156" customFormat="1" ht="19.5" customHeight="1">
      <c r="A99" s="157"/>
      <c r="B99" s="157"/>
      <c r="C99" s="158" t="s">
        <v>124</v>
      </c>
      <c r="D99" s="159" t="s">
        <v>439</v>
      </c>
      <c r="E99" s="160" t="s">
        <v>360</v>
      </c>
      <c r="F99" s="160" t="s">
        <v>311</v>
      </c>
      <c r="G99" s="160" t="s">
        <v>360</v>
      </c>
    </row>
    <row r="100" spans="1:7" s="156" customFormat="1" ht="48">
      <c r="A100" s="157"/>
      <c r="B100" s="157"/>
      <c r="C100" s="158" t="s">
        <v>105</v>
      </c>
      <c r="D100" s="159" t="s">
        <v>313</v>
      </c>
      <c r="E100" s="160" t="s">
        <v>458</v>
      </c>
      <c r="F100" s="160" t="s">
        <v>311</v>
      </c>
      <c r="G100" s="160" t="s">
        <v>458</v>
      </c>
    </row>
    <row r="101" spans="1:7" s="156" customFormat="1" ht="19.5" customHeight="1">
      <c r="A101" s="157"/>
      <c r="B101" s="157"/>
      <c r="C101" s="158" t="s">
        <v>106</v>
      </c>
      <c r="D101" s="159" t="s">
        <v>317</v>
      </c>
      <c r="E101" s="160" t="s">
        <v>459</v>
      </c>
      <c r="F101" s="160" t="s">
        <v>311</v>
      </c>
      <c r="G101" s="160" t="s">
        <v>459</v>
      </c>
    </row>
    <row r="102" spans="1:7" s="156" customFormat="1" ht="19.5" customHeight="1">
      <c r="A102" s="157"/>
      <c r="B102" s="157"/>
      <c r="C102" s="158" t="s">
        <v>107</v>
      </c>
      <c r="D102" s="159" t="s">
        <v>330</v>
      </c>
      <c r="E102" s="160" t="s">
        <v>460</v>
      </c>
      <c r="F102" s="160" t="s">
        <v>311</v>
      </c>
      <c r="G102" s="160" t="s">
        <v>460</v>
      </c>
    </row>
    <row r="103" spans="1:7" s="156" customFormat="1" ht="19.5" customHeight="1">
      <c r="A103" s="157"/>
      <c r="B103" s="158" t="s">
        <v>461</v>
      </c>
      <c r="C103" s="158"/>
      <c r="D103" s="159" t="s">
        <v>462</v>
      </c>
      <c r="E103" s="160" t="s">
        <v>463</v>
      </c>
      <c r="F103" s="160" t="s">
        <v>311</v>
      </c>
      <c r="G103" s="160" t="s">
        <v>463</v>
      </c>
    </row>
    <row r="104" spans="1:7" s="156" customFormat="1" ht="19.5" customHeight="1">
      <c r="A104" s="157"/>
      <c r="B104" s="157"/>
      <c r="C104" s="158" t="s">
        <v>131</v>
      </c>
      <c r="D104" s="159" t="s">
        <v>452</v>
      </c>
      <c r="E104" s="160" t="s">
        <v>463</v>
      </c>
      <c r="F104" s="160" t="s">
        <v>311</v>
      </c>
      <c r="G104" s="160" t="s">
        <v>463</v>
      </c>
    </row>
    <row r="105" spans="1:7" s="156" customFormat="1" ht="19.5" customHeight="1">
      <c r="A105" s="157"/>
      <c r="B105" s="158" t="s">
        <v>464</v>
      </c>
      <c r="C105" s="158"/>
      <c r="D105" s="159" t="s">
        <v>312</v>
      </c>
      <c r="E105" s="160" t="s">
        <v>465</v>
      </c>
      <c r="F105" s="160" t="s">
        <v>311</v>
      </c>
      <c r="G105" s="160" t="s">
        <v>465</v>
      </c>
    </row>
    <row r="106" spans="1:7" s="156" customFormat="1" ht="19.5" customHeight="1">
      <c r="A106" s="157"/>
      <c r="B106" s="157"/>
      <c r="C106" s="158" t="s">
        <v>425</v>
      </c>
      <c r="D106" s="159" t="s">
        <v>426</v>
      </c>
      <c r="E106" s="160" t="s">
        <v>465</v>
      </c>
      <c r="F106" s="160" t="s">
        <v>311</v>
      </c>
      <c r="G106" s="160" t="s">
        <v>465</v>
      </c>
    </row>
    <row r="107" spans="1:7" s="156" customFormat="1" ht="19.5" customHeight="1">
      <c r="A107" s="153" t="s">
        <v>99</v>
      </c>
      <c r="B107" s="153"/>
      <c r="C107" s="153"/>
      <c r="D107" s="154" t="s">
        <v>127</v>
      </c>
      <c r="E107" s="155" t="s">
        <v>466</v>
      </c>
      <c r="F107" s="155" t="s">
        <v>467</v>
      </c>
      <c r="G107" s="155" t="s">
        <v>468</v>
      </c>
    </row>
    <row r="108" spans="1:7" s="156" customFormat="1" ht="36">
      <c r="A108" s="157"/>
      <c r="B108" s="158" t="s">
        <v>469</v>
      </c>
      <c r="C108" s="158"/>
      <c r="D108" s="159" t="s">
        <v>470</v>
      </c>
      <c r="E108" s="160" t="s">
        <v>471</v>
      </c>
      <c r="F108" s="160" t="s">
        <v>311</v>
      </c>
      <c r="G108" s="160" t="s">
        <v>471</v>
      </c>
    </row>
    <row r="109" spans="1:7" s="156" customFormat="1" ht="36">
      <c r="A109" s="157"/>
      <c r="B109" s="157"/>
      <c r="C109" s="158" t="s">
        <v>123</v>
      </c>
      <c r="D109" s="159" t="s">
        <v>319</v>
      </c>
      <c r="E109" s="160" t="s">
        <v>472</v>
      </c>
      <c r="F109" s="160" t="s">
        <v>311</v>
      </c>
      <c r="G109" s="160" t="s">
        <v>472</v>
      </c>
    </row>
    <row r="110" spans="1:7" s="156" customFormat="1" ht="36">
      <c r="A110" s="157"/>
      <c r="B110" s="157"/>
      <c r="C110" s="158" t="s">
        <v>473</v>
      </c>
      <c r="D110" s="159" t="s">
        <v>474</v>
      </c>
      <c r="E110" s="160" t="s">
        <v>475</v>
      </c>
      <c r="F110" s="160" t="s">
        <v>311</v>
      </c>
      <c r="G110" s="160" t="s">
        <v>475</v>
      </c>
    </row>
    <row r="111" spans="1:7" s="156" customFormat="1" ht="48">
      <c r="A111" s="157"/>
      <c r="B111" s="158" t="s">
        <v>476</v>
      </c>
      <c r="C111" s="158"/>
      <c r="D111" s="159" t="s">
        <v>477</v>
      </c>
      <c r="E111" s="160" t="s">
        <v>478</v>
      </c>
      <c r="F111" s="160" t="s">
        <v>311</v>
      </c>
      <c r="G111" s="160" t="s">
        <v>478</v>
      </c>
    </row>
    <row r="112" spans="1:7" s="156" customFormat="1" ht="36">
      <c r="A112" s="157"/>
      <c r="B112" s="157"/>
      <c r="C112" s="158" t="s">
        <v>123</v>
      </c>
      <c r="D112" s="159" t="s">
        <v>319</v>
      </c>
      <c r="E112" s="160" t="s">
        <v>479</v>
      </c>
      <c r="F112" s="160" t="s">
        <v>311</v>
      </c>
      <c r="G112" s="160" t="s">
        <v>479</v>
      </c>
    </row>
    <row r="113" spans="1:7" s="156" customFormat="1" ht="24">
      <c r="A113" s="157"/>
      <c r="B113" s="157"/>
      <c r="C113" s="158" t="s">
        <v>425</v>
      </c>
      <c r="D113" s="159" t="s">
        <v>426</v>
      </c>
      <c r="E113" s="160" t="s">
        <v>480</v>
      </c>
      <c r="F113" s="160" t="s">
        <v>311</v>
      </c>
      <c r="G113" s="160" t="s">
        <v>480</v>
      </c>
    </row>
    <row r="114" spans="1:7" s="156" customFormat="1" ht="24">
      <c r="A114" s="157"/>
      <c r="B114" s="158" t="s">
        <v>100</v>
      </c>
      <c r="C114" s="158"/>
      <c r="D114" s="159" t="s">
        <v>481</v>
      </c>
      <c r="E114" s="160" t="s">
        <v>482</v>
      </c>
      <c r="F114" s="160" t="s">
        <v>311</v>
      </c>
      <c r="G114" s="160" t="s">
        <v>482</v>
      </c>
    </row>
    <row r="115" spans="1:7" s="156" customFormat="1" ht="19.5" customHeight="1">
      <c r="A115" s="157"/>
      <c r="B115" s="157"/>
      <c r="C115" s="158" t="s">
        <v>131</v>
      </c>
      <c r="D115" s="159" t="s">
        <v>452</v>
      </c>
      <c r="E115" s="160" t="s">
        <v>483</v>
      </c>
      <c r="F115" s="160" t="s">
        <v>311</v>
      </c>
      <c r="G115" s="160" t="s">
        <v>483</v>
      </c>
    </row>
    <row r="116" spans="1:7" s="156" customFormat="1" ht="24">
      <c r="A116" s="157"/>
      <c r="B116" s="157"/>
      <c r="C116" s="158" t="s">
        <v>425</v>
      </c>
      <c r="D116" s="159" t="s">
        <v>426</v>
      </c>
      <c r="E116" s="160" t="s">
        <v>484</v>
      </c>
      <c r="F116" s="160" t="s">
        <v>311</v>
      </c>
      <c r="G116" s="160" t="s">
        <v>484</v>
      </c>
    </row>
    <row r="117" spans="1:7" s="156" customFormat="1" ht="19.5" customHeight="1">
      <c r="A117" s="157"/>
      <c r="B117" s="158" t="s">
        <v>485</v>
      </c>
      <c r="C117" s="158"/>
      <c r="D117" s="159" t="s">
        <v>486</v>
      </c>
      <c r="E117" s="160" t="s">
        <v>487</v>
      </c>
      <c r="F117" s="160" t="s">
        <v>311</v>
      </c>
      <c r="G117" s="160" t="s">
        <v>487</v>
      </c>
    </row>
    <row r="118" spans="1:7" s="156" customFormat="1" ht="24">
      <c r="A118" s="157"/>
      <c r="B118" s="157"/>
      <c r="C118" s="158" t="s">
        <v>425</v>
      </c>
      <c r="D118" s="159" t="s">
        <v>426</v>
      </c>
      <c r="E118" s="160" t="s">
        <v>487</v>
      </c>
      <c r="F118" s="160" t="s">
        <v>311</v>
      </c>
      <c r="G118" s="160" t="s">
        <v>487</v>
      </c>
    </row>
    <row r="119" spans="1:7" s="156" customFormat="1" ht="19.5" customHeight="1">
      <c r="A119" s="157"/>
      <c r="B119" s="158" t="s">
        <v>101</v>
      </c>
      <c r="C119" s="158"/>
      <c r="D119" s="159" t="s">
        <v>153</v>
      </c>
      <c r="E119" s="160" t="s">
        <v>488</v>
      </c>
      <c r="F119" s="160" t="s">
        <v>311</v>
      </c>
      <c r="G119" s="160" t="s">
        <v>488</v>
      </c>
    </row>
    <row r="120" spans="1:7" s="156" customFormat="1" ht="48">
      <c r="A120" s="157"/>
      <c r="B120" s="157"/>
      <c r="C120" s="158" t="s">
        <v>105</v>
      </c>
      <c r="D120" s="159" t="s">
        <v>313</v>
      </c>
      <c r="E120" s="160" t="s">
        <v>489</v>
      </c>
      <c r="F120" s="160" t="s">
        <v>311</v>
      </c>
      <c r="G120" s="160" t="s">
        <v>489</v>
      </c>
    </row>
    <row r="121" spans="1:7" s="156" customFormat="1" ht="19.5" customHeight="1">
      <c r="A121" s="157"/>
      <c r="B121" s="157"/>
      <c r="C121" s="158" t="s">
        <v>106</v>
      </c>
      <c r="D121" s="159" t="s">
        <v>317</v>
      </c>
      <c r="E121" s="160" t="s">
        <v>490</v>
      </c>
      <c r="F121" s="160" t="s">
        <v>311</v>
      </c>
      <c r="G121" s="160" t="s">
        <v>490</v>
      </c>
    </row>
    <row r="122" spans="1:7" s="156" customFormat="1" ht="19.5" customHeight="1">
      <c r="A122" s="157"/>
      <c r="B122" s="157"/>
      <c r="C122" s="158" t="s">
        <v>107</v>
      </c>
      <c r="D122" s="159" t="s">
        <v>330</v>
      </c>
      <c r="E122" s="160" t="s">
        <v>491</v>
      </c>
      <c r="F122" s="160" t="s">
        <v>311</v>
      </c>
      <c r="G122" s="160" t="s">
        <v>491</v>
      </c>
    </row>
    <row r="123" spans="1:7" s="156" customFormat="1" ht="36">
      <c r="A123" s="157"/>
      <c r="B123" s="157"/>
      <c r="C123" s="158" t="s">
        <v>123</v>
      </c>
      <c r="D123" s="159" t="s">
        <v>319</v>
      </c>
      <c r="E123" s="160" t="s">
        <v>492</v>
      </c>
      <c r="F123" s="160" t="s">
        <v>311</v>
      </c>
      <c r="G123" s="160" t="s">
        <v>492</v>
      </c>
    </row>
    <row r="124" spans="1:7" s="156" customFormat="1" ht="24">
      <c r="A124" s="157"/>
      <c r="B124" s="157"/>
      <c r="C124" s="158" t="s">
        <v>425</v>
      </c>
      <c r="D124" s="159" t="s">
        <v>426</v>
      </c>
      <c r="E124" s="160" t="s">
        <v>493</v>
      </c>
      <c r="F124" s="160" t="s">
        <v>311</v>
      </c>
      <c r="G124" s="160" t="s">
        <v>493</v>
      </c>
    </row>
    <row r="125" spans="1:7" s="156" customFormat="1" ht="19.5" customHeight="1">
      <c r="A125" s="157"/>
      <c r="B125" s="158" t="s">
        <v>494</v>
      </c>
      <c r="C125" s="158"/>
      <c r="D125" s="159" t="s">
        <v>495</v>
      </c>
      <c r="E125" s="160" t="s">
        <v>496</v>
      </c>
      <c r="F125" s="160" t="s">
        <v>311</v>
      </c>
      <c r="G125" s="160" t="s">
        <v>496</v>
      </c>
    </row>
    <row r="126" spans="1:7" s="156" customFormat="1" ht="36">
      <c r="A126" s="157"/>
      <c r="B126" s="157"/>
      <c r="C126" s="158" t="s">
        <v>123</v>
      </c>
      <c r="D126" s="159" t="s">
        <v>319</v>
      </c>
      <c r="E126" s="160" t="s">
        <v>496</v>
      </c>
      <c r="F126" s="160" t="s">
        <v>311</v>
      </c>
      <c r="G126" s="160" t="s">
        <v>496</v>
      </c>
    </row>
    <row r="127" spans="1:7" s="156" customFormat="1" ht="19.5" customHeight="1">
      <c r="A127" s="157"/>
      <c r="B127" s="158" t="s">
        <v>102</v>
      </c>
      <c r="C127" s="158"/>
      <c r="D127" s="159" t="s">
        <v>312</v>
      </c>
      <c r="E127" s="160" t="s">
        <v>497</v>
      </c>
      <c r="F127" s="160" t="s">
        <v>467</v>
      </c>
      <c r="G127" s="160" t="s">
        <v>498</v>
      </c>
    </row>
    <row r="128" spans="1:7" s="156" customFormat="1" ht="19.5" customHeight="1">
      <c r="A128" s="157"/>
      <c r="B128" s="157"/>
      <c r="C128" s="158" t="s">
        <v>131</v>
      </c>
      <c r="D128" s="159" t="s">
        <v>452</v>
      </c>
      <c r="E128" s="160" t="s">
        <v>499</v>
      </c>
      <c r="F128" s="160" t="s">
        <v>311</v>
      </c>
      <c r="G128" s="160" t="s">
        <v>499</v>
      </c>
    </row>
    <row r="129" spans="1:7" s="156" customFormat="1" ht="36">
      <c r="A129" s="157"/>
      <c r="B129" s="157"/>
      <c r="C129" s="158" t="s">
        <v>123</v>
      </c>
      <c r="D129" s="159" t="s">
        <v>319</v>
      </c>
      <c r="E129" s="160" t="s">
        <v>311</v>
      </c>
      <c r="F129" s="160" t="s">
        <v>467</v>
      </c>
      <c r="G129" s="160" t="s">
        <v>467</v>
      </c>
    </row>
    <row r="130" spans="1:7" s="156" customFormat="1" ht="24">
      <c r="A130" s="157"/>
      <c r="B130" s="157"/>
      <c r="C130" s="158" t="s">
        <v>425</v>
      </c>
      <c r="D130" s="159" t="s">
        <v>426</v>
      </c>
      <c r="E130" s="160" t="s">
        <v>500</v>
      </c>
      <c r="F130" s="160" t="s">
        <v>311</v>
      </c>
      <c r="G130" s="160" t="s">
        <v>500</v>
      </c>
    </row>
    <row r="131" spans="1:7" s="156" customFormat="1" ht="19.5" customHeight="1">
      <c r="A131" s="153" t="s">
        <v>501</v>
      </c>
      <c r="B131" s="153"/>
      <c r="C131" s="153"/>
      <c r="D131" s="154" t="s">
        <v>202</v>
      </c>
      <c r="E131" s="155" t="s">
        <v>502</v>
      </c>
      <c r="F131" s="155" t="s">
        <v>311</v>
      </c>
      <c r="G131" s="155" t="s">
        <v>502</v>
      </c>
    </row>
    <row r="132" spans="1:7" s="156" customFormat="1" ht="19.5" customHeight="1">
      <c r="A132" s="157"/>
      <c r="B132" s="158" t="s">
        <v>503</v>
      </c>
      <c r="C132" s="158"/>
      <c r="D132" s="159" t="s">
        <v>312</v>
      </c>
      <c r="E132" s="160" t="s">
        <v>502</v>
      </c>
      <c r="F132" s="160" t="s">
        <v>311</v>
      </c>
      <c r="G132" s="160" t="s">
        <v>502</v>
      </c>
    </row>
    <row r="133" spans="1:7" s="156" customFormat="1" ht="48">
      <c r="A133" s="157"/>
      <c r="B133" s="157"/>
      <c r="C133" s="158" t="s">
        <v>504</v>
      </c>
      <c r="D133" s="159" t="s">
        <v>505</v>
      </c>
      <c r="E133" s="160" t="s">
        <v>506</v>
      </c>
      <c r="F133" s="160" t="s">
        <v>311</v>
      </c>
      <c r="G133" s="160" t="s">
        <v>506</v>
      </c>
    </row>
    <row r="134" spans="1:7" s="156" customFormat="1" ht="36">
      <c r="A134" s="157"/>
      <c r="B134" s="157"/>
      <c r="C134" s="158" t="s">
        <v>346</v>
      </c>
      <c r="D134" s="159" t="s">
        <v>347</v>
      </c>
      <c r="E134" s="160" t="s">
        <v>507</v>
      </c>
      <c r="F134" s="160" t="s">
        <v>311</v>
      </c>
      <c r="G134" s="160" t="s">
        <v>507</v>
      </c>
    </row>
    <row r="135" spans="1:7" s="156" customFormat="1" ht="19.5" customHeight="1">
      <c r="A135" s="153" t="s">
        <v>77</v>
      </c>
      <c r="B135" s="153"/>
      <c r="C135" s="153"/>
      <c r="D135" s="154" t="s">
        <v>32</v>
      </c>
      <c r="E135" s="155" t="s">
        <v>508</v>
      </c>
      <c r="F135" s="155" t="s">
        <v>311</v>
      </c>
      <c r="G135" s="155" t="s">
        <v>508</v>
      </c>
    </row>
    <row r="136" spans="1:7" s="156" customFormat="1" ht="19.5" customHeight="1">
      <c r="A136" s="157"/>
      <c r="B136" s="158" t="s">
        <v>509</v>
      </c>
      <c r="C136" s="158"/>
      <c r="D136" s="159" t="s">
        <v>510</v>
      </c>
      <c r="E136" s="160" t="s">
        <v>508</v>
      </c>
      <c r="F136" s="160" t="s">
        <v>311</v>
      </c>
      <c r="G136" s="160" t="s">
        <v>508</v>
      </c>
    </row>
    <row r="137" spans="1:7" s="156" customFormat="1" ht="24">
      <c r="A137" s="157"/>
      <c r="B137" s="157"/>
      <c r="C137" s="158" t="s">
        <v>425</v>
      </c>
      <c r="D137" s="159" t="s">
        <v>426</v>
      </c>
      <c r="E137" s="160" t="s">
        <v>508</v>
      </c>
      <c r="F137" s="160" t="s">
        <v>311</v>
      </c>
      <c r="G137" s="160" t="s">
        <v>508</v>
      </c>
    </row>
    <row r="138" spans="1:7" s="156" customFormat="1" ht="19.5" customHeight="1">
      <c r="A138" s="153" t="s">
        <v>79</v>
      </c>
      <c r="B138" s="153"/>
      <c r="C138" s="153"/>
      <c r="D138" s="154" t="s">
        <v>33</v>
      </c>
      <c r="E138" s="155" t="s">
        <v>511</v>
      </c>
      <c r="F138" s="155" t="s">
        <v>311</v>
      </c>
      <c r="G138" s="155" t="s">
        <v>511</v>
      </c>
    </row>
    <row r="139" spans="1:7" s="156" customFormat="1" ht="19.5" customHeight="1">
      <c r="A139" s="157"/>
      <c r="B139" s="158" t="s">
        <v>80</v>
      </c>
      <c r="C139" s="158"/>
      <c r="D139" s="159" t="s">
        <v>512</v>
      </c>
      <c r="E139" s="160" t="s">
        <v>513</v>
      </c>
      <c r="F139" s="160" t="s">
        <v>311</v>
      </c>
      <c r="G139" s="160" t="s">
        <v>513</v>
      </c>
    </row>
    <row r="140" spans="1:7" s="156" customFormat="1" ht="19.5" customHeight="1">
      <c r="A140" s="157"/>
      <c r="B140" s="157"/>
      <c r="C140" s="158" t="s">
        <v>107</v>
      </c>
      <c r="D140" s="159" t="s">
        <v>330</v>
      </c>
      <c r="E140" s="160" t="s">
        <v>513</v>
      </c>
      <c r="F140" s="160" t="s">
        <v>311</v>
      </c>
      <c r="G140" s="160" t="s">
        <v>513</v>
      </c>
    </row>
    <row r="141" spans="1:7" s="156" customFormat="1" ht="24">
      <c r="A141" s="157"/>
      <c r="B141" s="158" t="s">
        <v>514</v>
      </c>
      <c r="C141" s="158"/>
      <c r="D141" s="159" t="s">
        <v>515</v>
      </c>
      <c r="E141" s="160" t="s">
        <v>516</v>
      </c>
      <c r="F141" s="160" t="s">
        <v>311</v>
      </c>
      <c r="G141" s="160" t="s">
        <v>516</v>
      </c>
    </row>
    <row r="142" spans="1:7" s="156" customFormat="1" ht="19.5" customHeight="1">
      <c r="A142" s="157"/>
      <c r="B142" s="157"/>
      <c r="C142" s="158" t="s">
        <v>124</v>
      </c>
      <c r="D142" s="159" t="s">
        <v>439</v>
      </c>
      <c r="E142" s="160" t="s">
        <v>516</v>
      </c>
      <c r="F142" s="160" t="s">
        <v>311</v>
      </c>
      <c r="G142" s="160" t="s">
        <v>516</v>
      </c>
    </row>
    <row r="143" spans="1:7" s="156" customFormat="1" ht="24">
      <c r="A143" s="157"/>
      <c r="B143" s="158" t="s">
        <v>517</v>
      </c>
      <c r="C143" s="158"/>
      <c r="D143" s="159" t="s">
        <v>518</v>
      </c>
      <c r="E143" s="160" t="s">
        <v>519</v>
      </c>
      <c r="F143" s="160" t="s">
        <v>311</v>
      </c>
      <c r="G143" s="160" t="s">
        <v>519</v>
      </c>
    </row>
    <row r="144" spans="1:7" s="156" customFormat="1" ht="19.5" customHeight="1">
      <c r="A144" s="157"/>
      <c r="B144" s="157"/>
      <c r="C144" s="158" t="s">
        <v>276</v>
      </c>
      <c r="D144" s="159" t="s">
        <v>520</v>
      </c>
      <c r="E144" s="160" t="s">
        <v>519</v>
      </c>
      <c r="F144" s="160" t="s">
        <v>311</v>
      </c>
      <c r="G144" s="160" t="s">
        <v>519</v>
      </c>
    </row>
    <row r="145" spans="1:7" s="156" customFormat="1" ht="19.5" customHeight="1">
      <c r="A145" s="157"/>
      <c r="B145" s="158" t="s">
        <v>86</v>
      </c>
      <c r="C145" s="158"/>
      <c r="D145" s="159" t="s">
        <v>312</v>
      </c>
      <c r="E145" s="160" t="s">
        <v>356</v>
      </c>
      <c r="F145" s="160" t="s">
        <v>311</v>
      </c>
      <c r="G145" s="160" t="s">
        <v>356</v>
      </c>
    </row>
    <row r="146" spans="1:7" s="156" customFormat="1" ht="19.5" customHeight="1">
      <c r="A146" s="157"/>
      <c r="B146" s="157"/>
      <c r="C146" s="158" t="s">
        <v>121</v>
      </c>
      <c r="D146" s="159" t="s">
        <v>521</v>
      </c>
      <c r="E146" s="160" t="s">
        <v>356</v>
      </c>
      <c r="F146" s="160" t="s">
        <v>311</v>
      </c>
      <c r="G146" s="160" t="s">
        <v>356</v>
      </c>
    </row>
    <row r="147" spans="1:7" s="156" customFormat="1" ht="19.5" customHeight="1">
      <c r="A147" s="153" t="s">
        <v>35</v>
      </c>
      <c r="B147" s="153"/>
      <c r="C147" s="153"/>
      <c r="D147" s="154" t="s">
        <v>87</v>
      </c>
      <c r="E147" s="155" t="s">
        <v>522</v>
      </c>
      <c r="F147" s="155" t="s">
        <v>311</v>
      </c>
      <c r="G147" s="155" t="s">
        <v>522</v>
      </c>
    </row>
    <row r="148" spans="1:7" s="156" customFormat="1" ht="19.5" customHeight="1">
      <c r="A148" s="157"/>
      <c r="B148" s="158" t="s">
        <v>523</v>
      </c>
      <c r="C148" s="158"/>
      <c r="D148" s="159" t="s">
        <v>524</v>
      </c>
      <c r="E148" s="160" t="s">
        <v>525</v>
      </c>
      <c r="F148" s="160" t="s">
        <v>311</v>
      </c>
      <c r="G148" s="160" t="s">
        <v>525</v>
      </c>
    </row>
    <row r="149" spans="1:7" s="156" customFormat="1" ht="36">
      <c r="A149" s="157"/>
      <c r="B149" s="157"/>
      <c r="C149" s="158" t="s">
        <v>526</v>
      </c>
      <c r="D149" s="159" t="s">
        <v>527</v>
      </c>
      <c r="E149" s="160" t="s">
        <v>525</v>
      </c>
      <c r="F149" s="160" t="s">
        <v>311</v>
      </c>
      <c r="G149" s="160" t="s">
        <v>525</v>
      </c>
    </row>
    <row r="150" spans="1:7" s="156" customFormat="1" ht="19.5" customHeight="1">
      <c r="A150" s="157"/>
      <c r="B150" s="158" t="s">
        <v>36</v>
      </c>
      <c r="C150" s="158"/>
      <c r="D150" s="159" t="s">
        <v>528</v>
      </c>
      <c r="E150" s="160" t="s">
        <v>529</v>
      </c>
      <c r="F150" s="160" t="s">
        <v>311</v>
      </c>
      <c r="G150" s="160" t="s">
        <v>529</v>
      </c>
    </row>
    <row r="151" spans="1:7" s="156" customFormat="1" ht="36">
      <c r="A151" s="157"/>
      <c r="B151" s="157"/>
      <c r="C151" s="158" t="s">
        <v>526</v>
      </c>
      <c r="D151" s="159" t="s">
        <v>527</v>
      </c>
      <c r="E151" s="160" t="s">
        <v>529</v>
      </c>
      <c r="F151" s="160" t="s">
        <v>311</v>
      </c>
      <c r="G151" s="160" t="s">
        <v>529</v>
      </c>
    </row>
    <row r="152" spans="1:7" s="156" customFormat="1" ht="19.5" customHeight="1">
      <c r="A152" s="153" t="s">
        <v>90</v>
      </c>
      <c r="B152" s="153"/>
      <c r="C152" s="153"/>
      <c r="D152" s="154" t="s">
        <v>246</v>
      </c>
      <c r="E152" s="155" t="s">
        <v>530</v>
      </c>
      <c r="F152" s="155" t="s">
        <v>311</v>
      </c>
      <c r="G152" s="155" t="s">
        <v>530</v>
      </c>
    </row>
    <row r="153" spans="1:7" s="156" customFormat="1" ht="19.5" customHeight="1">
      <c r="A153" s="157"/>
      <c r="B153" s="158" t="s">
        <v>531</v>
      </c>
      <c r="C153" s="158"/>
      <c r="D153" s="159" t="s">
        <v>312</v>
      </c>
      <c r="E153" s="160" t="s">
        <v>530</v>
      </c>
      <c r="F153" s="160" t="s">
        <v>311</v>
      </c>
      <c r="G153" s="160" t="s">
        <v>530</v>
      </c>
    </row>
    <row r="154" spans="1:7" s="156" customFormat="1" ht="36">
      <c r="A154" s="157"/>
      <c r="B154" s="157"/>
      <c r="C154" s="158" t="s">
        <v>532</v>
      </c>
      <c r="D154" s="159" t="s">
        <v>533</v>
      </c>
      <c r="E154" s="160" t="s">
        <v>530</v>
      </c>
      <c r="F154" s="160" t="s">
        <v>311</v>
      </c>
      <c r="G154" s="160" t="s">
        <v>530</v>
      </c>
    </row>
    <row r="155" spans="1:7" s="156" customFormat="1" ht="19.5" customHeight="1">
      <c r="A155" s="177" t="s">
        <v>534</v>
      </c>
      <c r="B155" s="177"/>
      <c r="C155" s="177"/>
      <c r="D155" s="177"/>
      <c r="E155" s="161" t="s">
        <v>535</v>
      </c>
      <c r="F155" s="161" t="s">
        <v>467</v>
      </c>
      <c r="G155" s="161" t="s">
        <v>536</v>
      </c>
    </row>
    <row r="156" spans="1:7" ht="251.25" customHeight="1">
      <c r="A156" s="175"/>
      <c r="B156" s="175"/>
      <c r="C156" s="175"/>
      <c r="D156" s="175"/>
      <c r="E156" s="175"/>
      <c r="F156" s="175"/>
      <c r="G156" s="175"/>
    </row>
    <row r="157" spans="1:7" ht="251.25" customHeight="1">
      <c r="A157" s="175"/>
      <c r="B157" s="175"/>
      <c r="C157" s="175"/>
      <c r="D157" s="175"/>
      <c r="E157" s="175"/>
      <c r="F157" s="175"/>
      <c r="G157" s="175"/>
    </row>
    <row r="158" spans="1:7" ht="5.25" customHeight="1">
      <c r="A158" s="175"/>
      <c r="B158" s="175"/>
      <c r="C158" s="175"/>
      <c r="D158" s="175"/>
      <c r="E158" s="175"/>
      <c r="F158" s="175"/>
      <c r="G158" s="175"/>
    </row>
    <row r="159" spans="1:7" ht="11.25" customHeight="1">
      <c r="A159" s="174" t="s">
        <v>537</v>
      </c>
      <c r="B159" s="174"/>
      <c r="C159" s="175"/>
      <c r="D159" s="175"/>
      <c r="E159" s="175"/>
      <c r="F159" s="175"/>
      <c r="G159" s="175"/>
    </row>
    <row r="160" spans="1:7" ht="5.25" customHeight="1">
      <c r="A160" s="174"/>
      <c r="B160" s="174"/>
      <c r="C160" s="175"/>
      <c r="D160" s="175"/>
      <c r="E160" s="175"/>
      <c r="F160" s="175"/>
      <c r="G160" s="175"/>
    </row>
  </sheetData>
  <sheetProtection/>
  <mergeCells count="9">
    <mergeCell ref="A159:B160"/>
    <mergeCell ref="C159:G159"/>
    <mergeCell ref="C160:G160"/>
    <mergeCell ref="A5:E5"/>
    <mergeCell ref="F5:G5"/>
    <mergeCell ref="A155:D155"/>
    <mergeCell ref="A156:G156"/>
    <mergeCell ref="A157:G157"/>
    <mergeCell ref="A158:G15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3"/>
  <sheetViews>
    <sheetView showGridLines="0" zoomScalePageLayoutView="0" workbookViewId="0" topLeftCell="A349">
      <selection activeCell="L360" sqref="L360"/>
    </sheetView>
  </sheetViews>
  <sheetFormatPr defaultColWidth="9.00390625" defaultRowHeight="12.75"/>
  <cols>
    <col min="1" max="1" width="5.625" style="150" bestFit="1" customWidth="1"/>
    <col min="2" max="2" width="8.875" style="150" bestFit="1" customWidth="1"/>
    <col min="3" max="3" width="4.375" style="150" bestFit="1" customWidth="1"/>
    <col min="4" max="4" width="44.125" style="150" customWidth="1"/>
    <col min="5" max="5" width="13.75390625" style="150" bestFit="1" customWidth="1"/>
    <col min="6" max="6" width="10.25390625" style="150" customWidth="1"/>
    <col min="7" max="7" width="13.75390625" style="150" customWidth="1"/>
    <col min="8" max="16384" width="9.125" style="150" customWidth="1"/>
  </cols>
  <sheetData>
    <row r="1" ht="18" customHeight="1">
      <c r="D1" s="162" t="s">
        <v>538</v>
      </c>
    </row>
    <row r="2" ht="18" customHeight="1">
      <c r="D2" s="162" t="s">
        <v>294</v>
      </c>
    </row>
    <row r="3" ht="18" customHeight="1">
      <c r="D3" s="162" t="s">
        <v>539</v>
      </c>
    </row>
    <row r="4" ht="18" customHeight="1">
      <c r="D4" s="162" t="s">
        <v>296</v>
      </c>
    </row>
    <row r="5" spans="1:7" ht="18" customHeight="1">
      <c r="A5" s="176" t="s">
        <v>540</v>
      </c>
      <c r="B5" s="176"/>
      <c r="C5" s="176"/>
      <c r="D5" s="176"/>
      <c r="E5" s="176"/>
      <c r="F5" s="175"/>
      <c r="G5" s="175"/>
    </row>
    <row r="6" spans="1:7" ht="31.5" customHeight="1">
      <c r="A6" s="163" t="s">
        <v>304</v>
      </c>
      <c r="B6" s="163" t="s">
        <v>305</v>
      </c>
      <c r="C6" s="163" t="s">
        <v>2</v>
      </c>
      <c r="D6" s="163" t="s">
        <v>306</v>
      </c>
      <c r="E6" s="163" t="s">
        <v>541</v>
      </c>
      <c r="F6" s="163" t="s">
        <v>308</v>
      </c>
      <c r="G6" s="163" t="s">
        <v>309</v>
      </c>
    </row>
    <row r="7" spans="1:7" ht="19.5" customHeight="1">
      <c r="A7" s="164" t="s">
        <v>4</v>
      </c>
      <c r="B7" s="164"/>
      <c r="C7" s="164"/>
      <c r="D7" s="165" t="s">
        <v>5</v>
      </c>
      <c r="E7" s="166" t="s">
        <v>542</v>
      </c>
      <c r="F7" s="166" t="s">
        <v>311</v>
      </c>
      <c r="G7" s="166" t="s">
        <v>542</v>
      </c>
    </row>
    <row r="8" spans="1:7" ht="19.5" customHeight="1">
      <c r="A8" s="167"/>
      <c r="B8" s="168" t="s">
        <v>151</v>
      </c>
      <c r="C8" s="169"/>
      <c r="D8" s="170" t="s">
        <v>152</v>
      </c>
      <c r="E8" s="171" t="s">
        <v>396</v>
      </c>
      <c r="F8" s="171" t="s">
        <v>311</v>
      </c>
      <c r="G8" s="171" t="s">
        <v>396</v>
      </c>
    </row>
    <row r="9" spans="1:7" ht="33.75">
      <c r="A9" s="172"/>
      <c r="B9" s="172"/>
      <c r="C9" s="168" t="s">
        <v>543</v>
      </c>
      <c r="D9" s="170" t="s">
        <v>544</v>
      </c>
      <c r="E9" s="171" t="s">
        <v>396</v>
      </c>
      <c r="F9" s="171" t="s">
        <v>311</v>
      </c>
      <c r="G9" s="171" t="s">
        <v>396</v>
      </c>
    </row>
    <row r="10" spans="1:7" ht="19.5" customHeight="1">
      <c r="A10" s="167"/>
      <c r="B10" s="168" t="s">
        <v>38</v>
      </c>
      <c r="C10" s="169"/>
      <c r="D10" s="170" t="s">
        <v>545</v>
      </c>
      <c r="E10" s="171" t="s">
        <v>546</v>
      </c>
      <c r="F10" s="171" t="s">
        <v>311</v>
      </c>
      <c r="G10" s="171" t="s">
        <v>546</v>
      </c>
    </row>
    <row r="11" spans="1:7" ht="22.5">
      <c r="A11" s="172"/>
      <c r="B11" s="172"/>
      <c r="C11" s="168" t="s">
        <v>547</v>
      </c>
      <c r="D11" s="170" t="s">
        <v>548</v>
      </c>
      <c r="E11" s="171" t="s">
        <v>546</v>
      </c>
      <c r="F11" s="171" t="s">
        <v>311</v>
      </c>
      <c r="G11" s="171" t="s">
        <v>546</v>
      </c>
    </row>
    <row r="12" spans="1:7" ht="19.5" customHeight="1">
      <c r="A12" s="167"/>
      <c r="B12" s="168" t="s">
        <v>142</v>
      </c>
      <c r="C12" s="169"/>
      <c r="D12" s="170" t="s">
        <v>312</v>
      </c>
      <c r="E12" s="171" t="s">
        <v>320</v>
      </c>
      <c r="F12" s="171" t="s">
        <v>311</v>
      </c>
      <c r="G12" s="171" t="s">
        <v>320</v>
      </c>
    </row>
    <row r="13" spans="1:7" ht="19.5" customHeight="1">
      <c r="A13" s="172"/>
      <c r="B13" s="172"/>
      <c r="C13" s="168" t="s">
        <v>549</v>
      </c>
      <c r="D13" s="170" t="s">
        <v>550</v>
      </c>
      <c r="E13" s="171" t="s">
        <v>551</v>
      </c>
      <c r="F13" s="171" t="s">
        <v>311</v>
      </c>
      <c r="G13" s="171" t="s">
        <v>551</v>
      </c>
    </row>
    <row r="14" spans="1:7" ht="19.5" customHeight="1">
      <c r="A14" s="172"/>
      <c r="B14" s="172"/>
      <c r="C14" s="168" t="s">
        <v>552</v>
      </c>
      <c r="D14" s="170" t="s">
        <v>553</v>
      </c>
      <c r="E14" s="171" t="s">
        <v>554</v>
      </c>
      <c r="F14" s="171" t="s">
        <v>311</v>
      </c>
      <c r="G14" s="171" t="s">
        <v>554</v>
      </c>
    </row>
    <row r="15" spans="1:7" ht="19.5" customHeight="1">
      <c r="A15" s="172"/>
      <c r="B15" s="172"/>
      <c r="C15" s="168" t="s">
        <v>555</v>
      </c>
      <c r="D15" s="170" t="s">
        <v>556</v>
      </c>
      <c r="E15" s="171" t="s">
        <v>557</v>
      </c>
      <c r="F15" s="171" t="s">
        <v>311</v>
      </c>
      <c r="G15" s="171" t="s">
        <v>557</v>
      </c>
    </row>
    <row r="16" spans="1:7" ht="19.5" customHeight="1">
      <c r="A16" s="172"/>
      <c r="B16" s="172"/>
      <c r="C16" s="168" t="s">
        <v>558</v>
      </c>
      <c r="D16" s="170" t="s">
        <v>559</v>
      </c>
      <c r="E16" s="171" t="s">
        <v>560</v>
      </c>
      <c r="F16" s="171" t="s">
        <v>311</v>
      </c>
      <c r="G16" s="171" t="s">
        <v>560</v>
      </c>
    </row>
    <row r="17" spans="1:7" ht="19.5" customHeight="1">
      <c r="A17" s="172"/>
      <c r="B17" s="172"/>
      <c r="C17" s="168" t="s">
        <v>561</v>
      </c>
      <c r="D17" s="170" t="s">
        <v>562</v>
      </c>
      <c r="E17" s="171" t="s">
        <v>563</v>
      </c>
      <c r="F17" s="171" t="s">
        <v>311</v>
      </c>
      <c r="G17" s="171" t="s">
        <v>563</v>
      </c>
    </row>
    <row r="18" spans="1:7" ht="19.5" customHeight="1">
      <c r="A18" s="172"/>
      <c r="B18" s="172"/>
      <c r="C18" s="168" t="s">
        <v>564</v>
      </c>
      <c r="D18" s="170" t="s">
        <v>565</v>
      </c>
      <c r="E18" s="171" t="s">
        <v>566</v>
      </c>
      <c r="F18" s="171" t="s">
        <v>311</v>
      </c>
      <c r="G18" s="171" t="s">
        <v>566</v>
      </c>
    </row>
    <row r="19" spans="1:7" ht="19.5" customHeight="1">
      <c r="A19" s="164" t="s">
        <v>40</v>
      </c>
      <c r="B19" s="164"/>
      <c r="C19" s="164"/>
      <c r="D19" s="165" t="s">
        <v>41</v>
      </c>
      <c r="E19" s="166" t="s">
        <v>567</v>
      </c>
      <c r="F19" s="166" t="s">
        <v>311</v>
      </c>
      <c r="G19" s="166" t="s">
        <v>567</v>
      </c>
    </row>
    <row r="20" spans="1:7" ht="19.5" customHeight="1">
      <c r="A20" s="167"/>
      <c r="B20" s="168" t="s">
        <v>568</v>
      </c>
      <c r="C20" s="169"/>
      <c r="D20" s="170" t="s">
        <v>569</v>
      </c>
      <c r="E20" s="171" t="s">
        <v>570</v>
      </c>
      <c r="F20" s="171" t="s">
        <v>311</v>
      </c>
      <c r="G20" s="171" t="s">
        <v>570</v>
      </c>
    </row>
    <row r="21" spans="1:7" ht="33.75">
      <c r="A21" s="172"/>
      <c r="B21" s="172"/>
      <c r="C21" s="168" t="s">
        <v>571</v>
      </c>
      <c r="D21" s="170" t="s">
        <v>572</v>
      </c>
      <c r="E21" s="171" t="s">
        <v>570</v>
      </c>
      <c r="F21" s="171" t="s">
        <v>311</v>
      </c>
      <c r="G21" s="171" t="s">
        <v>570</v>
      </c>
    </row>
    <row r="22" spans="1:7" ht="19.5" customHeight="1">
      <c r="A22" s="167"/>
      <c r="B22" s="168" t="s">
        <v>42</v>
      </c>
      <c r="C22" s="169"/>
      <c r="D22" s="170" t="s">
        <v>573</v>
      </c>
      <c r="E22" s="171" t="s">
        <v>574</v>
      </c>
      <c r="F22" s="171" t="s">
        <v>311</v>
      </c>
      <c r="G22" s="171" t="s">
        <v>574</v>
      </c>
    </row>
    <row r="23" spans="1:7" ht="19.5" customHeight="1">
      <c r="A23" s="172"/>
      <c r="B23" s="172"/>
      <c r="C23" s="168" t="s">
        <v>575</v>
      </c>
      <c r="D23" s="170" t="s">
        <v>576</v>
      </c>
      <c r="E23" s="171" t="s">
        <v>513</v>
      </c>
      <c r="F23" s="171" t="s">
        <v>311</v>
      </c>
      <c r="G23" s="171" t="s">
        <v>513</v>
      </c>
    </row>
    <row r="24" spans="1:7" ht="19.5" customHeight="1">
      <c r="A24" s="172"/>
      <c r="B24" s="172"/>
      <c r="C24" s="168" t="s">
        <v>558</v>
      </c>
      <c r="D24" s="170" t="s">
        <v>559</v>
      </c>
      <c r="E24" s="171" t="s">
        <v>577</v>
      </c>
      <c r="F24" s="171" t="s">
        <v>311</v>
      </c>
      <c r="G24" s="171" t="s">
        <v>577</v>
      </c>
    </row>
    <row r="25" spans="1:7" ht="19.5" customHeight="1">
      <c r="A25" s="172"/>
      <c r="B25" s="172"/>
      <c r="C25" s="168" t="s">
        <v>578</v>
      </c>
      <c r="D25" s="170" t="s">
        <v>579</v>
      </c>
      <c r="E25" s="171" t="s">
        <v>580</v>
      </c>
      <c r="F25" s="171" t="s">
        <v>311</v>
      </c>
      <c r="G25" s="171" t="s">
        <v>580</v>
      </c>
    </row>
    <row r="26" spans="1:7" ht="19.5" customHeight="1">
      <c r="A26" s="172"/>
      <c r="B26" s="172"/>
      <c r="C26" s="168" t="s">
        <v>561</v>
      </c>
      <c r="D26" s="170" t="s">
        <v>562</v>
      </c>
      <c r="E26" s="171" t="s">
        <v>581</v>
      </c>
      <c r="F26" s="171" t="s">
        <v>311</v>
      </c>
      <c r="G26" s="171" t="s">
        <v>581</v>
      </c>
    </row>
    <row r="27" spans="1:7" ht="19.5" customHeight="1">
      <c r="A27" s="172"/>
      <c r="B27" s="172"/>
      <c r="C27" s="168" t="s">
        <v>582</v>
      </c>
      <c r="D27" s="170" t="s">
        <v>583</v>
      </c>
      <c r="E27" s="171" t="s">
        <v>584</v>
      </c>
      <c r="F27" s="171" t="s">
        <v>311</v>
      </c>
      <c r="G27" s="171" t="s">
        <v>584</v>
      </c>
    </row>
    <row r="28" spans="1:7" ht="19.5" customHeight="1">
      <c r="A28" s="164" t="s">
        <v>585</v>
      </c>
      <c r="B28" s="164"/>
      <c r="C28" s="164"/>
      <c r="D28" s="165" t="s">
        <v>286</v>
      </c>
      <c r="E28" s="166" t="s">
        <v>586</v>
      </c>
      <c r="F28" s="166" t="s">
        <v>311</v>
      </c>
      <c r="G28" s="166" t="s">
        <v>586</v>
      </c>
    </row>
    <row r="29" spans="1:7" ht="19.5" customHeight="1">
      <c r="A29" s="167"/>
      <c r="B29" s="168" t="s">
        <v>587</v>
      </c>
      <c r="C29" s="169"/>
      <c r="D29" s="170" t="s">
        <v>293</v>
      </c>
      <c r="E29" s="171" t="s">
        <v>586</v>
      </c>
      <c r="F29" s="171" t="s">
        <v>311</v>
      </c>
      <c r="G29" s="171" t="s">
        <v>586</v>
      </c>
    </row>
    <row r="30" spans="1:7" ht="19.5" customHeight="1">
      <c r="A30" s="172"/>
      <c r="B30" s="172"/>
      <c r="C30" s="168" t="s">
        <v>582</v>
      </c>
      <c r="D30" s="170" t="s">
        <v>583</v>
      </c>
      <c r="E30" s="171" t="s">
        <v>586</v>
      </c>
      <c r="F30" s="171" t="s">
        <v>311</v>
      </c>
      <c r="G30" s="171" t="s">
        <v>586</v>
      </c>
    </row>
    <row r="31" spans="1:7" ht="19.5" customHeight="1">
      <c r="A31" s="164" t="s">
        <v>7</v>
      </c>
      <c r="B31" s="164"/>
      <c r="C31" s="164"/>
      <c r="D31" s="165" t="s">
        <v>8</v>
      </c>
      <c r="E31" s="166" t="s">
        <v>588</v>
      </c>
      <c r="F31" s="166" t="s">
        <v>311</v>
      </c>
      <c r="G31" s="166" t="s">
        <v>588</v>
      </c>
    </row>
    <row r="32" spans="1:7" ht="19.5" customHeight="1">
      <c r="A32" s="167"/>
      <c r="B32" s="168" t="s">
        <v>589</v>
      </c>
      <c r="C32" s="169"/>
      <c r="D32" s="170" t="s">
        <v>590</v>
      </c>
      <c r="E32" s="171" t="s">
        <v>591</v>
      </c>
      <c r="F32" s="171" t="s">
        <v>311</v>
      </c>
      <c r="G32" s="171" t="s">
        <v>591</v>
      </c>
    </row>
    <row r="33" spans="1:7" ht="19.5" customHeight="1">
      <c r="A33" s="172"/>
      <c r="B33" s="172"/>
      <c r="C33" s="168" t="s">
        <v>561</v>
      </c>
      <c r="D33" s="170" t="s">
        <v>562</v>
      </c>
      <c r="E33" s="171" t="s">
        <v>591</v>
      </c>
      <c r="F33" s="171" t="s">
        <v>311</v>
      </c>
      <c r="G33" s="171" t="s">
        <v>591</v>
      </c>
    </row>
    <row r="34" spans="1:7" ht="19.5" customHeight="1">
      <c r="A34" s="167"/>
      <c r="B34" s="168" t="s">
        <v>9</v>
      </c>
      <c r="C34" s="169"/>
      <c r="D34" s="170" t="s">
        <v>322</v>
      </c>
      <c r="E34" s="171" t="s">
        <v>592</v>
      </c>
      <c r="F34" s="171" t="s">
        <v>311</v>
      </c>
      <c r="G34" s="171" t="s">
        <v>592</v>
      </c>
    </row>
    <row r="35" spans="1:7" ht="19.5" customHeight="1">
      <c r="A35" s="172"/>
      <c r="B35" s="172"/>
      <c r="C35" s="168" t="s">
        <v>558</v>
      </c>
      <c r="D35" s="170" t="s">
        <v>559</v>
      </c>
      <c r="E35" s="171" t="s">
        <v>593</v>
      </c>
      <c r="F35" s="171" t="s">
        <v>594</v>
      </c>
      <c r="G35" s="171" t="s">
        <v>595</v>
      </c>
    </row>
    <row r="36" spans="1:7" ht="19.5" customHeight="1">
      <c r="A36" s="172"/>
      <c r="B36" s="172"/>
      <c r="C36" s="168" t="s">
        <v>596</v>
      </c>
      <c r="D36" s="170" t="s">
        <v>597</v>
      </c>
      <c r="E36" s="171" t="s">
        <v>598</v>
      </c>
      <c r="F36" s="171" t="s">
        <v>599</v>
      </c>
      <c r="G36" s="171" t="s">
        <v>600</v>
      </c>
    </row>
    <row r="37" spans="1:7" ht="19.5" customHeight="1">
      <c r="A37" s="172"/>
      <c r="B37" s="172"/>
      <c r="C37" s="168" t="s">
        <v>578</v>
      </c>
      <c r="D37" s="170" t="s">
        <v>579</v>
      </c>
      <c r="E37" s="171" t="s">
        <v>601</v>
      </c>
      <c r="F37" s="171" t="s">
        <v>311</v>
      </c>
      <c r="G37" s="171" t="s">
        <v>601</v>
      </c>
    </row>
    <row r="38" spans="1:7" ht="19.5" customHeight="1">
      <c r="A38" s="172"/>
      <c r="B38" s="172"/>
      <c r="C38" s="168" t="s">
        <v>561</v>
      </c>
      <c r="D38" s="170" t="s">
        <v>562</v>
      </c>
      <c r="E38" s="171" t="s">
        <v>602</v>
      </c>
      <c r="F38" s="171" t="s">
        <v>603</v>
      </c>
      <c r="G38" s="171" t="s">
        <v>604</v>
      </c>
    </row>
    <row r="39" spans="1:7" ht="22.5">
      <c r="A39" s="172"/>
      <c r="B39" s="172"/>
      <c r="C39" s="168" t="s">
        <v>605</v>
      </c>
      <c r="D39" s="170" t="s">
        <v>606</v>
      </c>
      <c r="E39" s="171" t="s">
        <v>607</v>
      </c>
      <c r="F39" s="171" t="s">
        <v>608</v>
      </c>
      <c r="G39" s="171" t="s">
        <v>609</v>
      </c>
    </row>
    <row r="40" spans="1:7" ht="19.5" customHeight="1">
      <c r="A40" s="172"/>
      <c r="B40" s="172"/>
      <c r="C40" s="168" t="s">
        <v>564</v>
      </c>
      <c r="D40" s="170" t="s">
        <v>565</v>
      </c>
      <c r="E40" s="171" t="s">
        <v>610</v>
      </c>
      <c r="F40" s="171" t="s">
        <v>311</v>
      </c>
      <c r="G40" s="171" t="s">
        <v>610</v>
      </c>
    </row>
    <row r="41" spans="1:7" ht="19.5" customHeight="1">
      <c r="A41" s="172"/>
      <c r="B41" s="172"/>
      <c r="C41" s="168" t="s">
        <v>611</v>
      </c>
      <c r="D41" s="170" t="s">
        <v>371</v>
      </c>
      <c r="E41" s="171" t="s">
        <v>612</v>
      </c>
      <c r="F41" s="171" t="s">
        <v>311</v>
      </c>
      <c r="G41" s="171" t="s">
        <v>612</v>
      </c>
    </row>
    <row r="42" spans="1:7" ht="22.5">
      <c r="A42" s="172"/>
      <c r="B42" s="172"/>
      <c r="C42" s="168" t="s">
        <v>613</v>
      </c>
      <c r="D42" s="170" t="s">
        <v>614</v>
      </c>
      <c r="E42" s="171" t="s">
        <v>615</v>
      </c>
      <c r="F42" s="171" t="s">
        <v>311</v>
      </c>
      <c r="G42" s="171" t="s">
        <v>615</v>
      </c>
    </row>
    <row r="43" spans="1:7" ht="19.5" customHeight="1">
      <c r="A43" s="172"/>
      <c r="B43" s="172"/>
      <c r="C43" s="168" t="s">
        <v>616</v>
      </c>
      <c r="D43" s="170" t="s">
        <v>617</v>
      </c>
      <c r="E43" s="171" t="s">
        <v>618</v>
      </c>
      <c r="F43" s="171" t="s">
        <v>311</v>
      </c>
      <c r="G43" s="171" t="s">
        <v>618</v>
      </c>
    </row>
    <row r="44" spans="1:7" ht="19.5" customHeight="1">
      <c r="A44" s="172"/>
      <c r="B44" s="172"/>
      <c r="C44" s="168" t="s">
        <v>619</v>
      </c>
      <c r="D44" s="170" t="s">
        <v>317</v>
      </c>
      <c r="E44" s="171" t="s">
        <v>311</v>
      </c>
      <c r="F44" s="171" t="s">
        <v>620</v>
      </c>
      <c r="G44" s="171" t="s">
        <v>620</v>
      </c>
    </row>
    <row r="45" spans="1:7" ht="19.5" customHeight="1">
      <c r="A45" s="172"/>
      <c r="B45" s="172"/>
      <c r="C45" s="168" t="s">
        <v>621</v>
      </c>
      <c r="D45" s="170" t="s">
        <v>622</v>
      </c>
      <c r="E45" s="171" t="s">
        <v>623</v>
      </c>
      <c r="F45" s="171" t="s">
        <v>311</v>
      </c>
      <c r="G45" s="171" t="s">
        <v>623</v>
      </c>
    </row>
    <row r="46" spans="1:7" ht="19.5" customHeight="1">
      <c r="A46" s="172"/>
      <c r="B46" s="172"/>
      <c r="C46" s="168" t="s">
        <v>582</v>
      </c>
      <c r="D46" s="170" t="s">
        <v>583</v>
      </c>
      <c r="E46" s="171" t="s">
        <v>624</v>
      </c>
      <c r="F46" s="171" t="s">
        <v>311</v>
      </c>
      <c r="G46" s="171" t="s">
        <v>624</v>
      </c>
    </row>
    <row r="47" spans="1:7" ht="19.5" customHeight="1">
      <c r="A47" s="167"/>
      <c r="B47" s="168" t="s">
        <v>625</v>
      </c>
      <c r="C47" s="169"/>
      <c r="D47" s="170" t="s">
        <v>312</v>
      </c>
      <c r="E47" s="171" t="s">
        <v>626</v>
      </c>
      <c r="F47" s="171" t="s">
        <v>311</v>
      </c>
      <c r="G47" s="171" t="s">
        <v>626</v>
      </c>
    </row>
    <row r="48" spans="1:7" ht="19.5" customHeight="1">
      <c r="A48" s="172"/>
      <c r="B48" s="172"/>
      <c r="C48" s="168" t="s">
        <v>596</v>
      </c>
      <c r="D48" s="170" t="s">
        <v>597</v>
      </c>
      <c r="E48" s="171" t="s">
        <v>368</v>
      </c>
      <c r="F48" s="171" t="s">
        <v>311</v>
      </c>
      <c r="G48" s="171" t="s">
        <v>368</v>
      </c>
    </row>
    <row r="49" spans="1:7" ht="19.5" customHeight="1">
      <c r="A49" s="172"/>
      <c r="B49" s="172"/>
      <c r="C49" s="168" t="s">
        <v>561</v>
      </c>
      <c r="D49" s="170" t="s">
        <v>562</v>
      </c>
      <c r="E49" s="171" t="s">
        <v>627</v>
      </c>
      <c r="F49" s="171" t="s">
        <v>311</v>
      </c>
      <c r="G49" s="171" t="s">
        <v>627</v>
      </c>
    </row>
    <row r="50" spans="1:7" ht="19.5" customHeight="1">
      <c r="A50" s="172"/>
      <c r="B50" s="172"/>
      <c r="C50" s="168" t="s">
        <v>582</v>
      </c>
      <c r="D50" s="170" t="s">
        <v>583</v>
      </c>
      <c r="E50" s="171" t="s">
        <v>628</v>
      </c>
      <c r="F50" s="171" t="s">
        <v>311</v>
      </c>
      <c r="G50" s="171" t="s">
        <v>628</v>
      </c>
    </row>
    <row r="51" spans="1:7" ht="19.5" customHeight="1">
      <c r="A51" s="164" t="s">
        <v>10</v>
      </c>
      <c r="B51" s="164"/>
      <c r="C51" s="164"/>
      <c r="D51" s="165" t="s">
        <v>45</v>
      </c>
      <c r="E51" s="166" t="s">
        <v>629</v>
      </c>
      <c r="F51" s="166" t="s">
        <v>311</v>
      </c>
      <c r="G51" s="166" t="s">
        <v>629</v>
      </c>
    </row>
    <row r="52" spans="1:7" ht="19.5" customHeight="1">
      <c r="A52" s="167"/>
      <c r="B52" s="168" t="s">
        <v>46</v>
      </c>
      <c r="C52" s="169"/>
      <c r="D52" s="170" t="s">
        <v>333</v>
      </c>
      <c r="E52" s="171" t="s">
        <v>630</v>
      </c>
      <c r="F52" s="171" t="s">
        <v>311</v>
      </c>
      <c r="G52" s="171" t="s">
        <v>630</v>
      </c>
    </row>
    <row r="53" spans="1:7" ht="19.5" customHeight="1">
      <c r="A53" s="172"/>
      <c r="B53" s="172"/>
      <c r="C53" s="168" t="s">
        <v>631</v>
      </c>
      <c r="D53" s="170" t="s">
        <v>632</v>
      </c>
      <c r="E53" s="171" t="s">
        <v>483</v>
      </c>
      <c r="F53" s="171" t="s">
        <v>311</v>
      </c>
      <c r="G53" s="171" t="s">
        <v>483</v>
      </c>
    </row>
    <row r="54" spans="1:7" ht="19.5" customHeight="1">
      <c r="A54" s="172"/>
      <c r="B54" s="172"/>
      <c r="C54" s="168" t="s">
        <v>561</v>
      </c>
      <c r="D54" s="170" t="s">
        <v>562</v>
      </c>
      <c r="E54" s="171" t="s">
        <v>633</v>
      </c>
      <c r="F54" s="171" t="s">
        <v>311</v>
      </c>
      <c r="G54" s="171" t="s">
        <v>633</v>
      </c>
    </row>
    <row r="55" spans="1:7" ht="19.5" customHeight="1">
      <c r="A55" s="167"/>
      <c r="B55" s="168" t="s">
        <v>634</v>
      </c>
      <c r="C55" s="169"/>
      <c r="D55" s="170" t="s">
        <v>635</v>
      </c>
      <c r="E55" s="171" t="s">
        <v>636</v>
      </c>
      <c r="F55" s="171" t="s">
        <v>311</v>
      </c>
      <c r="G55" s="171" t="s">
        <v>636</v>
      </c>
    </row>
    <row r="56" spans="1:7" ht="19.5" customHeight="1">
      <c r="A56" s="172"/>
      <c r="B56" s="172"/>
      <c r="C56" s="168" t="s">
        <v>596</v>
      </c>
      <c r="D56" s="170" t="s">
        <v>597</v>
      </c>
      <c r="E56" s="171" t="s">
        <v>637</v>
      </c>
      <c r="F56" s="171" t="s">
        <v>311</v>
      </c>
      <c r="G56" s="171" t="s">
        <v>637</v>
      </c>
    </row>
    <row r="57" spans="1:7" ht="19.5" customHeight="1">
      <c r="A57" s="172"/>
      <c r="B57" s="172"/>
      <c r="C57" s="168" t="s">
        <v>561</v>
      </c>
      <c r="D57" s="170" t="s">
        <v>562</v>
      </c>
      <c r="E57" s="171" t="s">
        <v>356</v>
      </c>
      <c r="F57" s="171" t="s">
        <v>311</v>
      </c>
      <c r="G57" s="171" t="s">
        <v>356</v>
      </c>
    </row>
    <row r="58" spans="1:7" ht="19.5" customHeight="1">
      <c r="A58" s="172"/>
      <c r="B58" s="172"/>
      <c r="C58" s="168" t="s">
        <v>582</v>
      </c>
      <c r="D58" s="170" t="s">
        <v>583</v>
      </c>
      <c r="E58" s="171" t="s">
        <v>638</v>
      </c>
      <c r="F58" s="171" t="s">
        <v>311</v>
      </c>
      <c r="G58" s="171" t="s">
        <v>638</v>
      </c>
    </row>
    <row r="59" spans="1:7" ht="19.5" customHeight="1">
      <c r="A59" s="164" t="s">
        <v>12</v>
      </c>
      <c r="B59" s="164"/>
      <c r="C59" s="164"/>
      <c r="D59" s="165" t="s">
        <v>47</v>
      </c>
      <c r="E59" s="166" t="s">
        <v>639</v>
      </c>
      <c r="F59" s="166" t="s">
        <v>311</v>
      </c>
      <c r="G59" s="166" t="s">
        <v>639</v>
      </c>
    </row>
    <row r="60" spans="1:7" ht="19.5" customHeight="1">
      <c r="A60" s="167"/>
      <c r="B60" s="168" t="s">
        <v>336</v>
      </c>
      <c r="C60" s="169"/>
      <c r="D60" s="170" t="s">
        <v>337</v>
      </c>
      <c r="E60" s="171" t="s">
        <v>640</v>
      </c>
      <c r="F60" s="171" t="s">
        <v>641</v>
      </c>
      <c r="G60" s="171" t="s">
        <v>642</v>
      </c>
    </row>
    <row r="61" spans="1:7" ht="19.5" customHeight="1">
      <c r="A61" s="172"/>
      <c r="B61" s="172"/>
      <c r="C61" s="168" t="s">
        <v>575</v>
      </c>
      <c r="D61" s="170" t="s">
        <v>576</v>
      </c>
      <c r="E61" s="171" t="s">
        <v>643</v>
      </c>
      <c r="F61" s="171" t="s">
        <v>311</v>
      </c>
      <c r="G61" s="171" t="s">
        <v>643</v>
      </c>
    </row>
    <row r="62" spans="1:7" ht="19.5" customHeight="1">
      <c r="A62" s="172"/>
      <c r="B62" s="172"/>
      <c r="C62" s="168" t="s">
        <v>549</v>
      </c>
      <c r="D62" s="170" t="s">
        <v>550</v>
      </c>
      <c r="E62" s="171" t="s">
        <v>644</v>
      </c>
      <c r="F62" s="171" t="s">
        <v>311</v>
      </c>
      <c r="G62" s="171" t="s">
        <v>644</v>
      </c>
    </row>
    <row r="63" spans="1:7" ht="19.5" customHeight="1">
      <c r="A63" s="172"/>
      <c r="B63" s="172"/>
      <c r="C63" s="168" t="s">
        <v>645</v>
      </c>
      <c r="D63" s="170" t="s">
        <v>646</v>
      </c>
      <c r="E63" s="171" t="s">
        <v>647</v>
      </c>
      <c r="F63" s="171" t="s">
        <v>311</v>
      </c>
      <c r="G63" s="171" t="s">
        <v>647</v>
      </c>
    </row>
    <row r="64" spans="1:7" ht="19.5" customHeight="1">
      <c r="A64" s="172"/>
      <c r="B64" s="172"/>
      <c r="C64" s="168" t="s">
        <v>552</v>
      </c>
      <c r="D64" s="170" t="s">
        <v>553</v>
      </c>
      <c r="E64" s="171" t="s">
        <v>648</v>
      </c>
      <c r="F64" s="171" t="s">
        <v>311</v>
      </c>
      <c r="G64" s="171" t="s">
        <v>648</v>
      </c>
    </row>
    <row r="65" spans="1:7" ht="19.5" customHeight="1">
      <c r="A65" s="172"/>
      <c r="B65" s="172"/>
      <c r="C65" s="168" t="s">
        <v>555</v>
      </c>
      <c r="D65" s="170" t="s">
        <v>556</v>
      </c>
      <c r="E65" s="171" t="s">
        <v>649</v>
      </c>
      <c r="F65" s="171" t="s">
        <v>311</v>
      </c>
      <c r="G65" s="171" t="s">
        <v>649</v>
      </c>
    </row>
    <row r="66" spans="1:7" ht="19.5" customHeight="1">
      <c r="A66" s="172"/>
      <c r="B66" s="172"/>
      <c r="C66" s="168" t="s">
        <v>631</v>
      </c>
      <c r="D66" s="170" t="s">
        <v>632</v>
      </c>
      <c r="E66" s="171" t="s">
        <v>360</v>
      </c>
      <c r="F66" s="171" t="s">
        <v>311</v>
      </c>
      <c r="G66" s="171" t="s">
        <v>360</v>
      </c>
    </row>
    <row r="67" spans="1:7" ht="19.5" customHeight="1">
      <c r="A67" s="172"/>
      <c r="B67" s="172"/>
      <c r="C67" s="168" t="s">
        <v>558</v>
      </c>
      <c r="D67" s="170" t="s">
        <v>559</v>
      </c>
      <c r="E67" s="171" t="s">
        <v>650</v>
      </c>
      <c r="F67" s="171" t="s">
        <v>311</v>
      </c>
      <c r="G67" s="171" t="s">
        <v>650</v>
      </c>
    </row>
    <row r="68" spans="1:7" ht="19.5" customHeight="1">
      <c r="A68" s="172"/>
      <c r="B68" s="172"/>
      <c r="C68" s="168" t="s">
        <v>651</v>
      </c>
      <c r="D68" s="170" t="s">
        <v>652</v>
      </c>
      <c r="E68" s="171" t="s">
        <v>653</v>
      </c>
      <c r="F68" s="171" t="s">
        <v>311</v>
      </c>
      <c r="G68" s="171" t="s">
        <v>653</v>
      </c>
    </row>
    <row r="69" spans="1:7" ht="19.5" customHeight="1">
      <c r="A69" s="172"/>
      <c r="B69" s="172"/>
      <c r="C69" s="168" t="s">
        <v>561</v>
      </c>
      <c r="D69" s="170" t="s">
        <v>562</v>
      </c>
      <c r="E69" s="171" t="s">
        <v>654</v>
      </c>
      <c r="F69" s="171" t="s">
        <v>311</v>
      </c>
      <c r="G69" s="171" t="s">
        <v>654</v>
      </c>
    </row>
    <row r="70" spans="1:7" ht="22.5">
      <c r="A70" s="172"/>
      <c r="B70" s="172"/>
      <c r="C70" s="168" t="s">
        <v>655</v>
      </c>
      <c r="D70" s="170" t="s">
        <v>656</v>
      </c>
      <c r="E70" s="171" t="s">
        <v>311</v>
      </c>
      <c r="F70" s="171" t="s">
        <v>641</v>
      </c>
      <c r="G70" s="171" t="s">
        <v>641</v>
      </c>
    </row>
    <row r="71" spans="1:7" ht="19.5" customHeight="1">
      <c r="A71" s="172"/>
      <c r="B71" s="172"/>
      <c r="C71" s="168" t="s">
        <v>657</v>
      </c>
      <c r="D71" s="170" t="s">
        <v>658</v>
      </c>
      <c r="E71" s="171" t="s">
        <v>659</v>
      </c>
      <c r="F71" s="171" t="s">
        <v>311</v>
      </c>
      <c r="G71" s="171" t="s">
        <v>659</v>
      </c>
    </row>
    <row r="72" spans="1:7" ht="19.5" customHeight="1">
      <c r="A72" s="172"/>
      <c r="B72" s="172"/>
      <c r="C72" s="168" t="s">
        <v>564</v>
      </c>
      <c r="D72" s="170" t="s">
        <v>565</v>
      </c>
      <c r="E72" s="171" t="s">
        <v>660</v>
      </c>
      <c r="F72" s="171" t="s">
        <v>311</v>
      </c>
      <c r="G72" s="171" t="s">
        <v>660</v>
      </c>
    </row>
    <row r="73" spans="1:7" ht="19.5" customHeight="1">
      <c r="A73" s="172"/>
      <c r="B73" s="172"/>
      <c r="C73" s="168" t="s">
        <v>661</v>
      </c>
      <c r="D73" s="170" t="s">
        <v>662</v>
      </c>
      <c r="E73" s="171" t="s">
        <v>663</v>
      </c>
      <c r="F73" s="171" t="s">
        <v>311</v>
      </c>
      <c r="G73" s="171" t="s">
        <v>663</v>
      </c>
    </row>
    <row r="74" spans="1:7" ht="22.5">
      <c r="A74" s="172"/>
      <c r="B74" s="172"/>
      <c r="C74" s="168" t="s">
        <v>664</v>
      </c>
      <c r="D74" s="170" t="s">
        <v>665</v>
      </c>
      <c r="E74" s="171" t="s">
        <v>666</v>
      </c>
      <c r="F74" s="171" t="s">
        <v>311</v>
      </c>
      <c r="G74" s="171" t="s">
        <v>666</v>
      </c>
    </row>
    <row r="75" spans="1:7" ht="19.5" customHeight="1">
      <c r="A75" s="167"/>
      <c r="B75" s="168" t="s">
        <v>55</v>
      </c>
      <c r="C75" s="169"/>
      <c r="D75" s="170" t="s">
        <v>667</v>
      </c>
      <c r="E75" s="171" t="s">
        <v>668</v>
      </c>
      <c r="F75" s="171" t="s">
        <v>311</v>
      </c>
      <c r="G75" s="171" t="s">
        <v>668</v>
      </c>
    </row>
    <row r="76" spans="1:7" ht="19.5" customHeight="1">
      <c r="A76" s="172"/>
      <c r="B76" s="172"/>
      <c r="C76" s="168" t="s">
        <v>669</v>
      </c>
      <c r="D76" s="170" t="s">
        <v>670</v>
      </c>
      <c r="E76" s="171" t="s">
        <v>671</v>
      </c>
      <c r="F76" s="171" t="s">
        <v>311</v>
      </c>
      <c r="G76" s="171" t="s">
        <v>671</v>
      </c>
    </row>
    <row r="77" spans="1:7" ht="19.5" customHeight="1">
      <c r="A77" s="172"/>
      <c r="B77" s="172"/>
      <c r="C77" s="168" t="s">
        <v>558</v>
      </c>
      <c r="D77" s="170" t="s">
        <v>559</v>
      </c>
      <c r="E77" s="171" t="s">
        <v>672</v>
      </c>
      <c r="F77" s="171" t="s">
        <v>673</v>
      </c>
      <c r="G77" s="171" t="s">
        <v>674</v>
      </c>
    </row>
    <row r="78" spans="1:7" ht="19.5" customHeight="1">
      <c r="A78" s="172"/>
      <c r="B78" s="172"/>
      <c r="C78" s="168" t="s">
        <v>561</v>
      </c>
      <c r="D78" s="170" t="s">
        <v>562</v>
      </c>
      <c r="E78" s="171" t="s">
        <v>675</v>
      </c>
      <c r="F78" s="171" t="s">
        <v>676</v>
      </c>
      <c r="G78" s="171" t="s">
        <v>677</v>
      </c>
    </row>
    <row r="79" spans="1:7" ht="22.5">
      <c r="A79" s="172"/>
      <c r="B79" s="172"/>
      <c r="C79" s="168" t="s">
        <v>655</v>
      </c>
      <c r="D79" s="170" t="s">
        <v>656</v>
      </c>
      <c r="E79" s="171" t="s">
        <v>678</v>
      </c>
      <c r="F79" s="171" t="s">
        <v>490</v>
      </c>
      <c r="G79" s="171" t="s">
        <v>653</v>
      </c>
    </row>
    <row r="80" spans="1:7" ht="19.5" customHeight="1">
      <c r="A80" s="172"/>
      <c r="B80" s="172"/>
      <c r="C80" s="168" t="s">
        <v>679</v>
      </c>
      <c r="D80" s="170" t="s">
        <v>680</v>
      </c>
      <c r="E80" s="171" t="s">
        <v>311</v>
      </c>
      <c r="F80" s="171" t="s">
        <v>311</v>
      </c>
      <c r="G80" s="171" t="s">
        <v>311</v>
      </c>
    </row>
    <row r="81" spans="1:7" ht="19.5" customHeight="1">
      <c r="A81" s="172"/>
      <c r="B81" s="172"/>
      <c r="C81" s="168" t="s">
        <v>564</v>
      </c>
      <c r="D81" s="170" t="s">
        <v>565</v>
      </c>
      <c r="E81" s="171" t="s">
        <v>360</v>
      </c>
      <c r="F81" s="171" t="s">
        <v>311</v>
      </c>
      <c r="G81" s="171" t="s">
        <v>360</v>
      </c>
    </row>
    <row r="82" spans="1:7" ht="19.5" customHeight="1">
      <c r="A82" s="172"/>
      <c r="B82" s="172"/>
      <c r="C82" s="168" t="s">
        <v>681</v>
      </c>
      <c r="D82" s="170" t="s">
        <v>682</v>
      </c>
      <c r="E82" s="171" t="s">
        <v>424</v>
      </c>
      <c r="F82" s="171" t="s">
        <v>311</v>
      </c>
      <c r="G82" s="171" t="s">
        <v>424</v>
      </c>
    </row>
    <row r="83" spans="1:7" ht="19.5" customHeight="1">
      <c r="A83" s="167"/>
      <c r="B83" s="168" t="s">
        <v>15</v>
      </c>
      <c r="C83" s="169"/>
      <c r="D83" s="170" t="s">
        <v>339</v>
      </c>
      <c r="E83" s="171" t="s">
        <v>683</v>
      </c>
      <c r="F83" s="171" t="s">
        <v>684</v>
      </c>
      <c r="G83" s="171" t="s">
        <v>685</v>
      </c>
    </row>
    <row r="84" spans="1:7" ht="19.5" customHeight="1">
      <c r="A84" s="172"/>
      <c r="B84" s="172"/>
      <c r="C84" s="168" t="s">
        <v>575</v>
      </c>
      <c r="D84" s="170" t="s">
        <v>576</v>
      </c>
      <c r="E84" s="171" t="s">
        <v>686</v>
      </c>
      <c r="F84" s="171" t="s">
        <v>311</v>
      </c>
      <c r="G84" s="171" t="s">
        <v>686</v>
      </c>
    </row>
    <row r="85" spans="1:7" ht="19.5" customHeight="1">
      <c r="A85" s="172"/>
      <c r="B85" s="172"/>
      <c r="C85" s="168" t="s">
        <v>549</v>
      </c>
      <c r="D85" s="170" t="s">
        <v>550</v>
      </c>
      <c r="E85" s="171" t="s">
        <v>687</v>
      </c>
      <c r="F85" s="171" t="s">
        <v>688</v>
      </c>
      <c r="G85" s="171" t="s">
        <v>689</v>
      </c>
    </row>
    <row r="86" spans="1:7" ht="19.5" customHeight="1">
      <c r="A86" s="172"/>
      <c r="B86" s="172"/>
      <c r="C86" s="168" t="s">
        <v>645</v>
      </c>
      <c r="D86" s="170" t="s">
        <v>646</v>
      </c>
      <c r="E86" s="171" t="s">
        <v>690</v>
      </c>
      <c r="F86" s="171" t="s">
        <v>311</v>
      </c>
      <c r="G86" s="171" t="s">
        <v>690</v>
      </c>
    </row>
    <row r="87" spans="1:7" ht="19.5" customHeight="1">
      <c r="A87" s="172"/>
      <c r="B87" s="172"/>
      <c r="C87" s="168" t="s">
        <v>552</v>
      </c>
      <c r="D87" s="170" t="s">
        <v>553</v>
      </c>
      <c r="E87" s="171" t="s">
        <v>691</v>
      </c>
      <c r="F87" s="171" t="s">
        <v>311</v>
      </c>
      <c r="G87" s="171" t="s">
        <v>691</v>
      </c>
    </row>
    <row r="88" spans="1:7" ht="19.5" customHeight="1">
      <c r="A88" s="172"/>
      <c r="B88" s="172"/>
      <c r="C88" s="168" t="s">
        <v>555</v>
      </c>
      <c r="D88" s="170" t="s">
        <v>556</v>
      </c>
      <c r="E88" s="171" t="s">
        <v>692</v>
      </c>
      <c r="F88" s="171" t="s">
        <v>311</v>
      </c>
      <c r="G88" s="171" t="s">
        <v>692</v>
      </c>
    </row>
    <row r="89" spans="1:7" ht="19.5" customHeight="1">
      <c r="A89" s="172"/>
      <c r="B89" s="172"/>
      <c r="C89" s="168" t="s">
        <v>631</v>
      </c>
      <c r="D89" s="170" t="s">
        <v>632</v>
      </c>
      <c r="E89" s="171" t="s">
        <v>693</v>
      </c>
      <c r="F89" s="171" t="s">
        <v>483</v>
      </c>
      <c r="G89" s="171" t="s">
        <v>694</v>
      </c>
    </row>
    <row r="90" spans="1:7" ht="19.5" customHeight="1">
      <c r="A90" s="172"/>
      <c r="B90" s="172"/>
      <c r="C90" s="168" t="s">
        <v>558</v>
      </c>
      <c r="D90" s="170" t="s">
        <v>559</v>
      </c>
      <c r="E90" s="171" t="s">
        <v>695</v>
      </c>
      <c r="F90" s="171" t="s">
        <v>696</v>
      </c>
      <c r="G90" s="171" t="s">
        <v>697</v>
      </c>
    </row>
    <row r="91" spans="1:7" ht="19.5" customHeight="1">
      <c r="A91" s="172"/>
      <c r="B91" s="172"/>
      <c r="C91" s="168" t="s">
        <v>596</v>
      </c>
      <c r="D91" s="170" t="s">
        <v>597</v>
      </c>
      <c r="E91" s="171" t="s">
        <v>698</v>
      </c>
      <c r="F91" s="171" t="s">
        <v>699</v>
      </c>
      <c r="G91" s="171" t="s">
        <v>700</v>
      </c>
    </row>
    <row r="92" spans="1:7" ht="19.5" customHeight="1">
      <c r="A92" s="172"/>
      <c r="B92" s="172"/>
      <c r="C92" s="168" t="s">
        <v>578</v>
      </c>
      <c r="D92" s="170" t="s">
        <v>579</v>
      </c>
      <c r="E92" s="171" t="s">
        <v>701</v>
      </c>
      <c r="F92" s="171" t="s">
        <v>702</v>
      </c>
      <c r="G92" s="171" t="s">
        <v>703</v>
      </c>
    </row>
    <row r="93" spans="1:7" ht="19.5" customHeight="1">
      <c r="A93" s="172"/>
      <c r="B93" s="172"/>
      <c r="C93" s="168" t="s">
        <v>651</v>
      </c>
      <c r="D93" s="170" t="s">
        <v>652</v>
      </c>
      <c r="E93" s="171" t="s">
        <v>704</v>
      </c>
      <c r="F93" s="171" t="s">
        <v>311</v>
      </c>
      <c r="G93" s="171" t="s">
        <v>704</v>
      </c>
    </row>
    <row r="94" spans="1:7" ht="19.5" customHeight="1">
      <c r="A94" s="172"/>
      <c r="B94" s="172"/>
      <c r="C94" s="168" t="s">
        <v>561</v>
      </c>
      <c r="D94" s="170" t="s">
        <v>562</v>
      </c>
      <c r="E94" s="171" t="s">
        <v>705</v>
      </c>
      <c r="F94" s="171" t="s">
        <v>706</v>
      </c>
      <c r="G94" s="171" t="s">
        <v>707</v>
      </c>
    </row>
    <row r="95" spans="1:7" ht="19.5" customHeight="1">
      <c r="A95" s="172"/>
      <c r="B95" s="172"/>
      <c r="C95" s="168" t="s">
        <v>708</v>
      </c>
      <c r="D95" s="170" t="s">
        <v>562</v>
      </c>
      <c r="E95" s="171" t="s">
        <v>709</v>
      </c>
      <c r="F95" s="171" t="s">
        <v>311</v>
      </c>
      <c r="G95" s="171" t="s">
        <v>709</v>
      </c>
    </row>
    <row r="96" spans="1:7" ht="19.5" customHeight="1">
      <c r="A96" s="172"/>
      <c r="B96" s="172"/>
      <c r="C96" s="168" t="s">
        <v>710</v>
      </c>
      <c r="D96" s="170" t="s">
        <v>711</v>
      </c>
      <c r="E96" s="171" t="s">
        <v>712</v>
      </c>
      <c r="F96" s="171" t="s">
        <v>311</v>
      </c>
      <c r="G96" s="171" t="s">
        <v>712</v>
      </c>
    </row>
    <row r="97" spans="1:7" ht="22.5">
      <c r="A97" s="172"/>
      <c r="B97" s="172"/>
      <c r="C97" s="168" t="s">
        <v>713</v>
      </c>
      <c r="D97" s="170" t="s">
        <v>714</v>
      </c>
      <c r="E97" s="171" t="s">
        <v>715</v>
      </c>
      <c r="F97" s="171" t="s">
        <v>311</v>
      </c>
      <c r="G97" s="171" t="s">
        <v>715</v>
      </c>
    </row>
    <row r="98" spans="1:7" ht="22.5">
      <c r="A98" s="172"/>
      <c r="B98" s="172"/>
      <c r="C98" s="168" t="s">
        <v>655</v>
      </c>
      <c r="D98" s="170" t="s">
        <v>656</v>
      </c>
      <c r="E98" s="171" t="s">
        <v>716</v>
      </c>
      <c r="F98" s="171" t="s">
        <v>311</v>
      </c>
      <c r="G98" s="171" t="s">
        <v>716</v>
      </c>
    </row>
    <row r="99" spans="1:7" ht="19.5" customHeight="1">
      <c r="A99" s="172"/>
      <c r="B99" s="172"/>
      <c r="C99" s="168" t="s">
        <v>657</v>
      </c>
      <c r="D99" s="170" t="s">
        <v>658</v>
      </c>
      <c r="E99" s="171" t="s">
        <v>717</v>
      </c>
      <c r="F99" s="171" t="s">
        <v>311</v>
      </c>
      <c r="G99" s="171" t="s">
        <v>717</v>
      </c>
    </row>
    <row r="100" spans="1:7" ht="19.5" customHeight="1">
      <c r="A100" s="172"/>
      <c r="B100" s="172"/>
      <c r="C100" s="168" t="s">
        <v>718</v>
      </c>
      <c r="D100" s="170" t="s">
        <v>719</v>
      </c>
      <c r="E100" s="171" t="s">
        <v>720</v>
      </c>
      <c r="F100" s="171" t="s">
        <v>311</v>
      </c>
      <c r="G100" s="171" t="s">
        <v>720</v>
      </c>
    </row>
    <row r="101" spans="1:7" ht="19.5" customHeight="1">
      <c r="A101" s="172"/>
      <c r="B101" s="172"/>
      <c r="C101" s="168" t="s">
        <v>564</v>
      </c>
      <c r="D101" s="170" t="s">
        <v>565</v>
      </c>
      <c r="E101" s="171" t="s">
        <v>721</v>
      </c>
      <c r="F101" s="171" t="s">
        <v>424</v>
      </c>
      <c r="G101" s="171" t="s">
        <v>722</v>
      </c>
    </row>
    <row r="102" spans="1:7" ht="19.5" customHeight="1">
      <c r="A102" s="172"/>
      <c r="B102" s="172"/>
      <c r="C102" s="168" t="s">
        <v>661</v>
      </c>
      <c r="D102" s="170" t="s">
        <v>662</v>
      </c>
      <c r="E102" s="171" t="s">
        <v>723</v>
      </c>
      <c r="F102" s="171" t="s">
        <v>724</v>
      </c>
      <c r="G102" s="171" t="s">
        <v>725</v>
      </c>
    </row>
    <row r="103" spans="1:7" ht="19.5" customHeight="1">
      <c r="A103" s="172"/>
      <c r="B103" s="172"/>
      <c r="C103" s="168" t="s">
        <v>616</v>
      </c>
      <c r="D103" s="170" t="s">
        <v>617</v>
      </c>
      <c r="E103" s="171" t="s">
        <v>368</v>
      </c>
      <c r="F103" s="171" t="s">
        <v>311</v>
      </c>
      <c r="G103" s="171" t="s">
        <v>368</v>
      </c>
    </row>
    <row r="104" spans="1:7" ht="19.5" customHeight="1">
      <c r="A104" s="172"/>
      <c r="B104" s="172"/>
      <c r="C104" s="168" t="s">
        <v>726</v>
      </c>
      <c r="D104" s="170" t="s">
        <v>727</v>
      </c>
      <c r="E104" s="171" t="s">
        <v>728</v>
      </c>
      <c r="F104" s="171" t="s">
        <v>311</v>
      </c>
      <c r="G104" s="171" t="s">
        <v>728</v>
      </c>
    </row>
    <row r="105" spans="1:7" ht="19.5" customHeight="1">
      <c r="A105" s="172"/>
      <c r="B105" s="172"/>
      <c r="C105" s="168" t="s">
        <v>621</v>
      </c>
      <c r="D105" s="170" t="s">
        <v>622</v>
      </c>
      <c r="E105" s="171" t="s">
        <v>678</v>
      </c>
      <c r="F105" s="171" t="s">
        <v>311</v>
      </c>
      <c r="G105" s="171" t="s">
        <v>678</v>
      </c>
    </row>
    <row r="106" spans="1:7" ht="22.5">
      <c r="A106" s="172"/>
      <c r="B106" s="172"/>
      <c r="C106" s="168" t="s">
        <v>664</v>
      </c>
      <c r="D106" s="170" t="s">
        <v>665</v>
      </c>
      <c r="E106" s="171" t="s">
        <v>729</v>
      </c>
      <c r="F106" s="171" t="s">
        <v>706</v>
      </c>
      <c r="G106" s="171" t="s">
        <v>730</v>
      </c>
    </row>
    <row r="107" spans="1:7" ht="19.5" customHeight="1">
      <c r="A107" s="172"/>
      <c r="B107" s="172"/>
      <c r="C107" s="168" t="s">
        <v>731</v>
      </c>
      <c r="D107" s="170" t="s">
        <v>732</v>
      </c>
      <c r="E107" s="171" t="s">
        <v>733</v>
      </c>
      <c r="F107" s="171" t="s">
        <v>311</v>
      </c>
      <c r="G107" s="171" t="s">
        <v>733</v>
      </c>
    </row>
    <row r="108" spans="1:7" ht="19.5" customHeight="1">
      <c r="A108" s="172"/>
      <c r="B108" s="172"/>
      <c r="C108" s="168" t="s">
        <v>582</v>
      </c>
      <c r="D108" s="170" t="s">
        <v>583</v>
      </c>
      <c r="E108" s="171" t="s">
        <v>311</v>
      </c>
      <c r="F108" s="171" t="s">
        <v>311</v>
      </c>
      <c r="G108" s="171" t="s">
        <v>311</v>
      </c>
    </row>
    <row r="109" spans="1:7" ht="19.5" customHeight="1">
      <c r="A109" s="172"/>
      <c r="B109" s="172"/>
      <c r="C109" s="168" t="s">
        <v>681</v>
      </c>
      <c r="D109" s="170" t="s">
        <v>682</v>
      </c>
      <c r="E109" s="171" t="s">
        <v>734</v>
      </c>
      <c r="F109" s="171" t="s">
        <v>311</v>
      </c>
      <c r="G109" s="171" t="s">
        <v>734</v>
      </c>
    </row>
    <row r="110" spans="1:7" ht="19.5" customHeight="1">
      <c r="A110" s="167"/>
      <c r="B110" s="168" t="s">
        <v>341</v>
      </c>
      <c r="C110" s="169"/>
      <c r="D110" s="170" t="s">
        <v>222</v>
      </c>
      <c r="E110" s="171" t="s">
        <v>342</v>
      </c>
      <c r="F110" s="171" t="s">
        <v>311</v>
      </c>
      <c r="G110" s="171" t="s">
        <v>342</v>
      </c>
    </row>
    <row r="111" spans="1:7" ht="19.5" customHeight="1">
      <c r="A111" s="172"/>
      <c r="B111" s="172"/>
      <c r="C111" s="168" t="s">
        <v>575</v>
      </c>
      <c r="D111" s="170" t="s">
        <v>576</v>
      </c>
      <c r="E111" s="171" t="s">
        <v>735</v>
      </c>
      <c r="F111" s="171" t="s">
        <v>311</v>
      </c>
      <c r="G111" s="171" t="s">
        <v>735</v>
      </c>
    </row>
    <row r="112" spans="1:7" ht="22.5">
      <c r="A112" s="172"/>
      <c r="B112" s="172"/>
      <c r="C112" s="168" t="s">
        <v>736</v>
      </c>
      <c r="D112" s="170" t="s">
        <v>737</v>
      </c>
      <c r="E112" s="171" t="s">
        <v>738</v>
      </c>
      <c r="F112" s="171" t="s">
        <v>311</v>
      </c>
      <c r="G112" s="171" t="s">
        <v>738</v>
      </c>
    </row>
    <row r="113" spans="1:7" ht="19.5" customHeight="1">
      <c r="A113" s="172"/>
      <c r="B113" s="172"/>
      <c r="C113" s="168" t="s">
        <v>552</v>
      </c>
      <c r="D113" s="170" t="s">
        <v>553</v>
      </c>
      <c r="E113" s="171" t="s">
        <v>739</v>
      </c>
      <c r="F113" s="171" t="s">
        <v>311</v>
      </c>
      <c r="G113" s="171" t="s">
        <v>739</v>
      </c>
    </row>
    <row r="114" spans="1:7" ht="19.5" customHeight="1">
      <c r="A114" s="172"/>
      <c r="B114" s="172"/>
      <c r="C114" s="168" t="s">
        <v>555</v>
      </c>
      <c r="D114" s="170" t="s">
        <v>556</v>
      </c>
      <c r="E114" s="171" t="s">
        <v>740</v>
      </c>
      <c r="F114" s="171" t="s">
        <v>311</v>
      </c>
      <c r="G114" s="171" t="s">
        <v>740</v>
      </c>
    </row>
    <row r="115" spans="1:7" ht="19.5" customHeight="1">
      <c r="A115" s="172"/>
      <c r="B115" s="172"/>
      <c r="C115" s="168" t="s">
        <v>631</v>
      </c>
      <c r="D115" s="170" t="s">
        <v>632</v>
      </c>
      <c r="E115" s="171" t="s">
        <v>741</v>
      </c>
      <c r="F115" s="171" t="s">
        <v>311</v>
      </c>
      <c r="G115" s="171" t="s">
        <v>741</v>
      </c>
    </row>
    <row r="116" spans="1:7" ht="19.5" customHeight="1">
      <c r="A116" s="172"/>
      <c r="B116" s="172"/>
      <c r="C116" s="168" t="s">
        <v>558</v>
      </c>
      <c r="D116" s="170" t="s">
        <v>559</v>
      </c>
      <c r="E116" s="171" t="s">
        <v>311</v>
      </c>
      <c r="F116" s="171" t="s">
        <v>311</v>
      </c>
      <c r="G116" s="171" t="s">
        <v>311</v>
      </c>
    </row>
    <row r="117" spans="1:7" ht="22.5">
      <c r="A117" s="172"/>
      <c r="B117" s="172"/>
      <c r="C117" s="168" t="s">
        <v>655</v>
      </c>
      <c r="D117" s="170" t="s">
        <v>656</v>
      </c>
      <c r="E117" s="171" t="s">
        <v>742</v>
      </c>
      <c r="F117" s="171" t="s">
        <v>311</v>
      </c>
      <c r="G117" s="171" t="s">
        <v>742</v>
      </c>
    </row>
    <row r="118" spans="1:7" ht="19.5" customHeight="1">
      <c r="A118" s="172"/>
      <c r="B118" s="172"/>
      <c r="C118" s="168" t="s">
        <v>657</v>
      </c>
      <c r="D118" s="170" t="s">
        <v>658</v>
      </c>
      <c r="E118" s="171" t="s">
        <v>743</v>
      </c>
      <c r="F118" s="171" t="s">
        <v>311</v>
      </c>
      <c r="G118" s="171" t="s">
        <v>743</v>
      </c>
    </row>
    <row r="119" spans="1:7" ht="19.5" customHeight="1">
      <c r="A119" s="167"/>
      <c r="B119" s="168" t="s">
        <v>343</v>
      </c>
      <c r="C119" s="169"/>
      <c r="D119" s="170" t="s">
        <v>344</v>
      </c>
      <c r="E119" s="171" t="s">
        <v>744</v>
      </c>
      <c r="F119" s="171" t="s">
        <v>311</v>
      </c>
      <c r="G119" s="171" t="s">
        <v>744</v>
      </c>
    </row>
    <row r="120" spans="1:7" ht="19.5" customHeight="1">
      <c r="A120" s="172"/>
      <c r="B120" s="172"/>
      <c r="C120" s="168" t="s">
        <v>575</v>
      </c>
      <c r="D120" s="170" t="s">
        <v>576</v>
      </c>
      <c r="E120" s="171" t="s">
        <v>513</v>
      </c>
      <c r="F120" s="171" t="s">
        <v>311</v>
      </c>
      <c r="G120" s="171" t="s">
        <v>513</v>
      </c>
    </row>
    <row r="121" spans="1:7" ht="19.5" customHeight="1">
      <c r="A121" s="172"/>
      <c r="B121" s="172"/>
      <c r="C121" s="168" t="s">
        <v>552</v>
      </c>
      <c r="D121" s="170" t="s">
        <v>553</v>
      </c>
      <c r="E121" s="171" t="s">
        <v>733</v>
      </c>
      <c r="F121" s="171" t="s">
        <v>311</v>
      </c>
      <c r="G121" s="171" t="s">
        <v>733</v>
      </c>
    </row>
    <row r="122" spans="1:7" ht="19.5" customHeight="1">
      <c r="A122" s="172"/>
      <c r="B122" s="172"/>
      <c r="C122" s="168" t="s">
        <v>555</v>
      </c>
      <c r="D122" s="170" t="s">
        <v>556</v>
      </c>
      <c r="E122" s="171" t="s">
        <v>490</v>
      </c>
      <c r="F122" s="171" t="s">
        <v>311</v>
      </c>
      <c r="G122" s="171" t="s">
        <v>490</v>
      </c>
    </row>
    <row r="123" spans="1:7" ht="19.5" customHeight="1">
      <c r="A123" s="172"/>
      <c r="B123" s="172"/>
      <c r="C123" s="168" t="s">
        <v>631</v>
      </c>
      <c r="D123" s="170" t="s">
        <v>632</v>
      </c>
      <c r="E123" s="171" t="s">
        <v>513</v>
      </c>
      <c r="F123" s="171" t="s">
        <v>311</v>
      </c>
      <c r="G123" s="171" t="s">
        <v>513</v>
      </c>
    </row>
    <row r="124" spans="1:7" ht="19.5" customHeight="1">
      <c r="A124" s="172"/>
      <c r="B124" s="172"/>
      <c r="C124" s="168" t="s">
        <v>558</v>
      </c>
      <c r="D124" s="170" t="s">
        <v>559</v>
      </c>
      <c r="E124" s="171" t="s">
        <v>745</v>
      </c>
      <c r="F124" s="171" t="s">
        <v>746</v>
      </c>
      <c r="G124" s="171" t="s">
        <v>747</v>
      </c>
    </row>
    <row r="125" spans="1:7" ht="19.5" customHeight="1">
      <c r="A125" s="172"/>
      <c r="B125" s="172"/>
      <c r="C125" s="168" t="s">
        <v>561</v>
      </c>
      <c r="D125" s="170" t="s">
        <v>562</v>
      </c>
      <c r="E125" s="171" t="s">
        <v>748</v>
      </c>
      <c r="F125" s="171" t="s">
        <v>749</v>
      </c>
      <c r="G125" s="171" t="s">
        <v>750</v>
      </c>
    </row>
    <row r="126" spans="1:7" ht="19.5" customHeight="1">
      <c r="A126" s="172"/>
      <c r="B126" s="172"/>
      <c r="C126" s="168" t="s">
        <v>710</v>
      </c>
      <c r="D126" s="170" t="s">
        <v>711</v>
      </c>
      <c r="E126" s="171" t="s">
        <v>733</v>
      </c>
      <c r="F126" s="171" t="s">
        <v>311</v>
      </c>
      <c r="G126" s="171" t="s">
        <v>733</v>
      </c>
    </row>
    <row r="127" spans="1:7" ht="19.5" customHeight="1">
      <c r="A127" s="172"/>
      <c r="B127" s="172"/>
      <c r="C127" s="168" t="s">
        <v>657</v>
      </c>
      <c r="D127" s="170" t="s">
        <v>658</v>
      </c>
      <c r="E127" s="171" t="s">
        <v>311</v>
      </c>
      <c r="F127" s="171" t="s">
        <v>311</v>
      </c>
      <c r="G127" s="171" t="s">
        <v>311</v>
      </c>
    </row>
    <row r="128" spans="1:7" ht="19.5" customHeight="1">
      <c r="A128" s="172"/>
      <c r="B128" s="172"/>
      <c r="C128" s="168" t="s">
        <v>718</v>
      </c>
      <c r="D128" s="170" t="s">
        <v>719</v>
      </c>
      <c r="E128" s="171" t="s">
        <v>311</v>
      </c>
      <c r="F128" s="171" t="s">
        <v>311</v>
      </c>
      <c r="G128" s="171" t="s">
        <v>311</v>
      </c>
    </row>
    <row r="129" spans="1:7" ht="19.5" customHeight="1">
      <c r="A129" s="172"/>
      <c r="B129" s="172"/>
      <c r="C129" s="168" t="s">
        <v>564</v>
      </c>
      <c r="D129" s="170" t="s">
        <v>565</v>
      </c>
      <c r="E129" s="171" t="s">
        <v>733</v>
      </c>
      <c r="F129" s="171" t="s">
        <v>311</v>
      </c>
      <c r="G129" s="171" t="s">
        <v>733</v>
      </c>
    </row>
    <row r="130" spans="1:7" ht="19.5" customHeight="1">
      <c r="A130" s="172"/>
      <c r="B130" s="172"/>
      <c r="C130" s="168" t="s">
        <v>681</v>
      </c>
      <c r="D130" s="170" t="s">
        <v>682</v>
      </c>
      <c r="E130" s="171" t="s">
        <v>751</v>
      </c>
      <c r="F130" s="171" t="s">
        <v>311</v>
      </c>
      <c r="G130" s="171" t="s">
        <v>751</v>
      </c>
    </row>
    <row r="131" spans="1:7" ht="19.5" customHeight="1">
      <c r="A131" s="167"/>
      <c r="B131" s="168" t="s">
        <v>752</v>
      </c>
      <c r="C131" s="169"/>
      <c r="D131" s="170" t="s">
        <v>312</v>
      </c>
      <c r="E131" s="171" t="s">
        <v>753</v>
      </c>
      <c r="F131" s="171" t="s">
        <v>311</v>
      </c>
      <c r="G131" s="171" t="s">
        <v>753</v>
      </c>
    </row>
    <row r="132" spans="1:7" ht="19.5" customHeight="1">
      <c r="A132" s="172"/>
      <c r="B132" s="172"/>
      <c r="C132" s="168" t="s">
        <v>669</v>
      </c>
      <c r="D132" s="170" t="s">
        <v>670</v>
      </c>
      <c r="E132" s="171" t="s">
        <v>754</v>
      </c>
      <c r="F132" s="171" t="s">
        <v>311</v>
      </c>
      <c r="G132" s="171" t="s">
        <v>754</v>
      </c>
    </row>
    <row r="133" spans="1:7" ht="19.5" customHeight="1">
      <c r="A133" s="172"/>
      <c r="B133" s="172"/>
      <c r="C133" s="168" t="s">
        <v>558</v>
      </c>
      <c r="D133" s="170" t="s">
        <v>559</v>
      </c>
      <c r="E133" s="171" t="s">
        <v>755</v>
      </c>
      <c r="F133" s="171" t="s">
        <v>311</v>
      </c>
      <c r="G133" s="171" t="s">
        <v>755</v>
      </c>
    </row>
    <row r="134" spans="1:7" ht="19.5" customHeight="1">
      <c r="A134" s="172"/>
      <c r="B134" s="172"/>
      <c r="C134" s="168" t="s">
        <v>561</v>
      </c>
      <c r="D134" s="170" t="s">
        <v>562</v>
      </c>
      <c r="E134" s="171" t="s">
        <v>756</v>
      </c>
      <c r="F134" s="171" t="s">
        <v>311</v>
      </c>
      <c r="G134" s="171" t="s">
        <v>756</v>
      </c>
    </row>
    <row r="135" spans="1:7" ht="19.5" customHeight="1">
      <c r="A135" s="172"/>
      <c r="B135" s="172"/>
      <c r="C135" s="168" t="s">
        <v>564</v>
      </c>
      <c r="D135" s="170" t="s">
        <v>565</v>
      </c>
      <c r="E135" s="171" t="s">
        <v>757</v>
      </c>
      <c r="F135" s="171" t="s">
        <v>311</v>
      </c>
      <c r="G135" s="171" t="s">
        <v>757</v>
      </c>
    </row>
    <row r="136" spans="1:7" ht="19.5" customHeight="1">
      <c r="A136" s="172"/>
      <c r="B136" s="172"/>
      <c r="C136" s="168" t="s">
        <v>621</v>
      </c>
      <c r="D136" s="170" t="s">
        <v>622</v>
      </c>
      <c r="E136" s="171" t="s">
        <v>758</v>
      </c>
      <c r="F136" s="171" t="s">
        <v>311</v>
      </c>
      <c r="G136" s="171" t="s">
        <v>758</v>
      </c>
    </row>
    <row r="137" spans="1:7" ht="22.5">
      <c r="A137" s="164" t="s">
        <v>348</v>
      </c>
      <c r="B137" s="164"/>
      <c r="C137" s="164"/>
      <c r="D137" s="165" t="s">
        <v>59</v>
      </c>
      <c r="E137" s="166" t="s">
        <v>349</v>
      </c>
      <c r="F137" s="166" t="s">
        <v>311</v>
      </c>
      <c r="G137" s="166" t="s">
        <v>349</v>
      </c>
    </row>
    <row r="138" spans="1:7" ht="22.5">
      <c r="A138" s="167"/>
      <c r="B138" s="168" t="s">
        <v>350</v>
      </c>
      <c r="C138" s="169"/>
      <c r="D138" s="170" t="s">
        <v>351</v>
      </c>
      <c r="E138" s="171" t="s">
        <v>352</v>
      </c>
      <c r="F138" s="171" t="s">
        <v>311</v>
      </c>
      <c r="G138" s="171" t="s">
        <v>352</v>
      </c>
    </row>
    <row r="139" spans="1:7" ht="19.5" customHeight="1">
      <c r="A139" s="172"/>
      <c r="B139" s="172"/>
      <c r="C139" s="168" t="s">
        <v>549</v>
      </c>
      <c r="D139" s="170" t="s">
        <v>550</v>
      </c>
      <c r="E139" s="171" t="s">
        <v>759</v>
      </c>
      <c r="F139" s="171" t="s">
        <v>311</v>
      </c>
      <c r="G139" s="171" t="s">
        <v>759</v>
      </c>
    </row>
    <row r="140" spans="1:7" ht="19.5" customHeight="1">
      <c r="A140" s="172"/>
      <c r="B140" s="172"/>
      <c r="C140" s="168" t="s">
        <v>552</v>
      </c>
      <c r="D140" s="170" t="s">
        <v>553</v>
      </c>
      <c r="E140" s="171" t="s">
        <v>760</v>
      </c>
      <c r="F140" s="171" t="s">
        <v>311</v>
      </c>
      <c r="G140" s="171" t="s">
        <v>760</v>
      </c>
    </row>
    <row r="141" spans="1:7" ht="19.5" customHeight="1">
      <c r="A141" s="172"/>
      <c r="B141" s="172"/>
      <c r="C141" s="168" t="s">
        <v>555</v>
      </c>
      <c r="D141" s="170" t="s">
        <v>556</v>
      </c>
      <c r="E141" s="171" t="s">
        <v>761</v>
      </c>
      <c r="F141" s="171" t="s">
        <v>311</v>
      </c>
      <c r="G141" s="171" t="s">
        <v>761</v>
      </c>
    </row>
    <row r="142" spans="1:7" ht="19.5" customHeight="1">
      <c r="A142" s="172"/>
      <c r="B142" s="172"/>
      <c r="C142" s="168" t="s">
        <v>561</v>
      </c>
      <c r="D142" s="170" t="s">
        <v>562</v>
      </c>
      <c r="E142" s="171" t="s">
        <v>368</v>
      </c>
      <c r="F142" s="171" t="s">
        <v>311</v>
      </c>
      <c r="G142" s="171" t="s">
        <v>368</v>
      </c>
    </row>
    <row r="143" spans="1:7" ht="19.5" customHeight="1">
      <c r="A143" s="167"/>
      <c r="B143" s="168" t="s">
        <v>353</v>
      </c>
      <c r="C143" s="169"/>
      <c r="D143" s="170" t="s">
        <v>354</v>
      </c>
      <c r="E143" s="171" t="s">
        <v>355</v>
      </c>
      <c r="F143" s="171" t="s">
        <v>311</v>
      </c>
      <c r="G143" s="171" t="s">
        <v>355</v>
      </c>
    </row>
    <row r="144" spans="1:7" ht="19.5" customHeight="1">
      <c r="A144" s="172"/>
      <c r="B144" s="172"/>
      <c r="C144" s="168" t="s">
        <v>669</v>
      </c>
      <c r="D144" s="170" t="s">
        <v>670</v>
      </c>
      <c r="E144" s="171" t="s">
        <v>762</v>
      </c>
      <c r="F144" s="171" t="s">
        <v>311</v>
      </c>
      <c r="G144" s="171" t="s">
        <v>762</v>
      </c>
    </row>
    <row r="145" spans="1:7" ht="19.5" customHeight="1">
      <c r="A145" s="172"/>
      <c r="B145" s="172"/>
      <c r="C145" s="168" t="s">
        <v>552</v>
      </c>
      <c r="D145" s="170" t="s">
        <v>553</v>
      </c>
      <c r="E145" s="171" t="s">
        <v>763</v>
      </c>
      <c r="F145" s="171" t="s">
        <v>311</v>
      </c>
      <c r="G145" s="171" t="s">
        <v>763</v>
      </c>
    </row>
    <row r="146" spans="1:7" ht="19.5" customHeight="1">
      <c r="A146" s="172"/>
      <c r="B146" s="172"/>
      <c r="C146" s="168" t="s">
        <v>555</v>
      </c>
      <c r="D146" s="170" t="s">
        <v>556</v>
      </c>
      <c r="E146" s="171" t="s">
        <v>764</v>
      </c>
      <c r="F146" s="171" t="s">
        <v>311</v>
      </c>
      <c r="G146" s="171" t="s">
        <v>764</v>
      </c>
    </row>
    <row r="147" spans="1:7" ht="19.5" customHeight="1">
      <c r="A147" s="172"/>
      <c r="B147" s="172"/>
      <c r="C147" s="168" t="s">
        <v>631</v>
      </c>
      <c r="D147" s="170" t="s">
        <v>632</v>
      </c>
      <c r="E147" s="171" t="s">
        <v>765</v>
      </c>
      <c r="F147" s="171" t="s">
        <v>311</v>
      </c>
      <c r="G147" s="171" t="s">
        <v>765</v>
      </c>
    </row>
    <row r="148" spans="1:7" ht="19.5" customHeight="1">
      <c r="A148" s="172"/>
      <c r="B148" s="172"/>
      <c r="C148" s="168" t="s">
        <v>558</v>
      </c>
      <c r="D148" s="170" t="s">
        <v>559</v>
      </c>
      <c r="E148" s="171" t="s">
        <v>766</v>
      </c>
      <c r="F148" s="171" t="s">
        <v>311</v>
      </c>
      <c r="G148" s="171" t="s">
        <v>766</v>
      </c>
    </row>
    <row r="149" spans="1:7" ht="19.5" customHeight="1">
      <c r="A149" s="172"/>
      <c r="B149" s="172"/>
      <c r="C149" s="168" t="s">
        <v>561</v>
      </c>
      <c r="D149" s="170" t="s">
        <v>562</v>
      </c>
      <c r="E149" s="171" t="s">
        <v>767</v>
      </c>
      <c r="F149" s="171" t="s">
        <v>311</v>
      </c>
      <c r="G149" s="171" t="s">
        <v>767</v>
      </c>
    </row>
    <row r="150" spans="1:7" ht="19.5" customHeight="1">
      <c r="A150" s="172"/>
      <c r="B150" s="172"/>
      <c r="C150" s="168" t="s">
        <v>657</v>
      </c>
      <c r="D150" s="170" t="s">
        <v>658</v>
      </c>
      <c r="E150" s="171" t="s">
        <v>768</v>
      </c>
      <c r="F150" s="171" t="s">
        <v>311</v>
      </c>
      <c r="G150" s="171" t="s">
        <v>768</v>
      </c>
    </row>
    <row r="151" spans="1:7" ht="19.5" customHeight="1">
      <c r="A151" s="172"/>
      <c r="B151" s="172"/>
      <c r="C151" s="168" t="s">
        <v>731</v>
      </c>
      <c r="D151" s="170" t="s">
        <v>732</v>
      </c>
      <c r="E151" s="171" t="s">
        <v>769</v>
      </c>
      <c r="F151" s="171" t="s">
        <v>311</v>
      </c>
      <c r="G151" s="171" t="s">
        <v>769</v>
      </c>
    </row>
    <row r="152" spans="1:7" ht="19.5" customHeight="1">
      <c r="A152" s="164" t="s">
        <v>18</v>
      </c>
      <c r="B152" s="164"/>
      <c r="C152" s="164"/>
      <c r="D152" s="165" t="s">
        <v>19</v>
      </c>
      <c r="E152" s="166" t="s">
        <v>770</v>
      </c>
      <c r="F152" s="166" t="s">
        <v>311</v>
      </c>
      <c r="G152" s="166" t="s">
        <v>770</v>
      </c>
    </row>
    <row r="153" spans="1:7" ht="19.5" customHeight="1">
      <c r="A153" s="167"/>
      <c r="B153" s="168" t="s">
        <v>771</v>
      </c>
      <c r="C153" s="169"/>
      <c r="D153" s="170" t="s">
        <v>284</v>
      </c>
      <c r="E153" s="171" t="s">
        <v>483</v>
      </c>
      <c r="F153" s="171" t="s">
        <v>311</v>
      </c>
      <c r="G153" s="171" t="s">
        <v>483</v>
      </c>
    </row>
    <row r="154" spans="1:7" ht="19.5" customHeight="1">
      <c r="A154" s="172"/>
      <c r="B154" s="172"/>
      <c r="C154" s="168" t="s">
        <v>558</v>
      </c>
      <c r="D154" s="170" t="s">
        <v>559</v>
      </c>
      <c r="E154" s="171" t="s">
        <v>483</v>
      </c>
      <c r="F154" s="171" t="s">
        <v>311</v>
      </c>
      <c r="G154" s="171" t="s">
        <v>483</v>
      </c>
    </row>
    <row r="155" spans="1:7" ht="19.5" customHeight="1">
      <c r="A155" s="167"/>
      <c r="B155" s="168" t="s">
        <v>772</v>
      </c>
      <c r="C155" s="169"/>
      <c r="D155" s="170" t="s">
        <v>773</v>
      </c>
      <c r="E155" s="171" t="s">
        <v>774</v>
      </c>
      <c r="F155" s="171" t="s">
        <v>311</v>
      </c>
      <c r="G155" s="171" t="s">
        <v>774</v>
      </c>
    </row>
    <row r="156" spans="1:7" ht="22.5">
      <c r="A156" s="172"/>
      <c r="B156" s="172"/>
      <c r="C156" s="168" t="s">
        <v>775</v>
      </c>
      <c r="D156" s="170" t="s">
        <v>776</v>
      </c>
      <c r="E156" s="171" t="s">
        <v>774</v>
      </c>
      <c r="F156" s="171" t="s">
        <v>311</v>
      </c>
      <c r="G156" s="171" t="s">
        <v>774</v>
      </c>
    </row>
    <row r="157" spans="1:7" ht="33.75">
      <c r="A157" s="172"/>
      <c r="B157" s="172"/>
      <c r="C157" s="168" t="s">
        <v>777</v>
      </c>
      <c r="D157" s="170" t="s">
        <v>778</v>
      </c>
      <c r="E157" s="171" t="s">
        <v>311</v>
      </c>
      <c r="F157" s="171" t="s">
        <v>311</v>
      </c>
      <c r="G157" s="171" t="s">
        <v>311</v>
      </c>
    </row>
    <row r="158" spans="1:7" ht="19.5" customHeight="1">
      <c r="A158" s="167"/>
      <c r="B158" s="168" t="s">
        <v>60</v>
      </c>
      <c r="C158" s="169"/>
      <c r="D158" s="170" t="s">
        <v>779</v>
      </c>
      <c r="E158" s="171" t="s">
        <v>780</v>
      </c>
      <c r="F158" s="171" t="s">
        <v>781</v>
      </c>
      <c r="G158" s="171" t="s">
        <v>782</v>
      </c>
    </row>
    <row r="159" spans="1:7" ht="33.75">
      <c r="A159" s="172"/>
      <c r="B159" s="172"/>
      <c r="C159" s="168" t="s">
        <v>783</v>
      </c>
      <c r="D159" s="170" t="s">
        <v>784</v>
      </c>
      <c r="E159" s="171" t="s">
        <v>785</v>
      </c>
      <c r="F159" s="171" t="s">
        <v>311</v>
      </c>
      <c r="G159" s="171" t="s">
        <v>785</v>
      </c>
    </row>
    <row r="160" spans="1:7" ht="19.5" customHeight="1">
      <c r="A160" s="172"/>
      <c r="B160" s="172"/>
      <c r="C160" s="168" t="s">
        <v>575</v>
      </c>
      <c r="D160" s="170" t="s">
        <v>576</v>
      </c>
      <c r="E160" s="171" t="s">
        <v>786</v>
      </c>
      <c r="F160" s="171" t="s">
        <v>311</v>
      </c>
      <c r="G160" s="171" t="s">
        <v>786</v>
      </c>
    </row>
    <row r="161" spans="1:7" ht="19.5" customHeight="1">
      <c r="A161" s="172"/>
      <c r="B161" s="172"/>
      <c r="C161" s="168" t="s">
        <v>669</v>
      </c>
      <c r="D161" s="170" t="s">
        <v>670</v>
      </c>
      <c r="E161" s="171" t="s">
        <v>787</v>
      </c>
      <c r="F161" s="171" t="s">
        <v>788</v>
      </c>
      <c r="G161" s="171" t="s">
        <v>789</v>
      </c>
    </row>
    <row r="162" spans="1:7" ht="19.5" customHeight="1">
      <c r="A162" s="172"/>
      <c r="B162" s="172"/>
      <c r="C162" s="168" t="s">
        <v>552</v>
      </c>
      <c r="D162" s="170" t="s">
        <v>553</v>
      </c>
      <c r="E162" s="171" t="s">
        <v>790</v>
      </c>
      <c r="F162" s="171" t="s">
        <v>311</v>
      </c>
      <c r="G162" s="171" t="s">
        <v>790</v>
      </c>
    </row>
    <row r="163" spans="1:7" ht="19.5" customHeight="1">
      <c r="A163" s="172"/>
      <c r="B163" s="172"/>
      <c r="C163" s="168" t="s">
        <v>555</v>
      </c>
      <c r="D163" s="170" t="s">
        <v>556</v>
      </c>
      <c r="E163" s="171" t="s">
        <v>311</v>
      </c>
      <c r="F163" s="171" t="s">
        <v>311</v>
      </c>
      <c r="G163" s="171" t="s">
        <v>311</v>
      </c>
    </row>
    <row r="164" spans="1:7" ht="19.5" customHeight="1">
      <c r="A164" s="172"/>
      <c r="B164" s="172"/>
      <c r="C164" s="168" t="s">
        <v>631</v>
      </c>
      <c r="D164" s="170" t="s">
        <v>632</v>
      </c>
      <c r="E164" s="171" t="s">
        <v>791</v>
      </c>
      <c r="F164" s="171" t="s">
        <v>311</v>
      </c>
      <c r="G164" s="171" t="s">
        <v>791</v>
      </c>
    </row>
    <row r="165" spans="1:7" ht="19.5" customHeight="1">
      <c r="A165" s="172"/>
      <c r="B165" s="172"/>
      <c r="C165" s="168" t="s">
        <v>558</v>
      </c>
      <c r="D165" s="170" t="s">
        <v>559</v>
      </c>
      <c r="E165" s="171" t="s">
        <v>792</v>
      </c>
      <c r="F165" s="171" t="s">
        <v>733</v>
      </c>
      <c r="G165" s="171" t="s">
        <v>793</v>
      </c>
    </row>
    <row r="166" spans="1:7" ht="19.5" customHeight="1">
      <c r="A166" s="172"/>
      <c r="B166" s="172"/>
      <c r="C166" s="168" t="s">
        <v>596</v>
      </c>
      <c r="D166" s="170" t="s">
        <v>597</v>
      </c>
      <c r="E166" s="171" t="s">
        <v>794</v>
      </c>
      <c r="F166" s="171" t="s">
        <v>311</v>
      </c>
      <c r="G166" s="171" t="s">
        <v>794</v>
      </c>
    </row>
    <row r="167" spans="1:7" ht="19.5" customHeight="1">
      <c r="A167" s="172"/>
      <c r="B167" s="172"/>
      <c r="C167" s="168" t="s">
        <v>578</v>
      </c>
      <c r="D167" s="170" t="s">
        <v>579</v>
      </c>
      <c r="E167" s="171" t="s">
        <v>795</v>
      </c>
      <c r="F167" s="171" t="s">
        <v>490</v>
      </c>
      <c r="G167" s="171" t="s">
        <v>796</v>
      </c>
    </row>
    <row r="168" spans="1:7" ht="19.5" customHeight="1">
      <c r="A168" s="172"/>
      <c r="B168" s="172"/>
      <c r="C168" s="168" t="s">
        <v>651</v>
      </c>
      <c r="D168" s="170" t="s">
        <v>652</v>
      </c>
      <c r="E168" s="171" t="s">
        <v>797</v>
      </c>
      <c r="F168" s="171" t="s">
        <v>311</v>
      </c>
      <c r="G168" s="171" t="s">
        <v>797</v>
      </c>
    </row>
    <row r="169" spans="1:7" ht="19.5" customHeight="1">
      <c r="A169" s="172"/>
      <c r="B169" s="172"/>
      <c r="C169" s="168" t="s">
        <v>561</v>
      </c>
      <c r="D169" s="170" t="s">
        <v>562</v>
      </c>
      <c r="E169" s="171" t="s">
        <v>798</v>
      </c>
      <c r="F169" s="171" t="s">
        <v>733</v>
      </c>
      <c r="G169" s="171" t="s">
        <v>799</v>
      </c>
    </row>
    <row r="170" spans="1:7" ht="19.5" customHeight="1">
      <c r="A170" s="172"/>
      <c r="B170" s="172"/>
      <c r="C170" s="168" t="s">
        <v>657</v>
      </c>
      <c r="D170" s="170" t="s">
        <v>658</v>
      </c>
      <c r="E170" s="171" t="s">
        <v>800</v>
      </c>
      <c r="F170" s="171" t="s">
        <v>311</v>
      </c>
      <c r="G170" s="171" t="s">
        <v>800</v>
      </c>
    </row>
    <row r="171" spans="1:7" ht="19.5" customHeight="1">
      <c r="A171" s="172"/>
      <c r="B171" s="172"/>
      <c r="C171" s="168" t="s">
        <v>564</v>
      </c>
      <c r="D171" s="170" t="s">
        <v>565</v>
      </c>
      <c r="E171" s="171" t="s">
        <v>801</v>
      </c>
      <c r="F171" s="171" t="s">
        <v>311</v>
      </c>
      <c r="G171" s="171" t="s">
        <v>801</v>
      </c>
    </row>
    <row r="172" spans="1:7" ht="19.5" customHeight="1">
      <c r="A172" s="172"/>
      <c r="B172" s="172"/>
      <c r="C172" s="168" t="s">
        <v>681</v>
      </c>
      <c r="D172" s="170" t="s">
        <v>682</v>
      </c>
      <c r="E172" s="171" t="s">
        <v>802</v>
      </c>
      <c r="F172" s="171" t="s">
        <v>311</v>
      </c>
      <c r="G172" s="171" t="s">
        <v>802</v>
      </c>
    </row>
    <row r="173" spans="1:7" ht="19.5" customHeight="1">
      <c r="A173" s="167"/>
      <c r="B173" s="168" t="s">
        <v>20</v>
      </c>
      <c r="C173" s="169"/>
      <c r="D173" s="170" t="s">
        <v>357</v>
      </c>
      <c r="E173" s="171" t="s">
        <v>803</v>
      </c>
      <c r="F173" s="171" t="s">
        <v>804</v>
      </c>
      <c r="G173" s="171" t="s">
        <v>805</v>
      </c>
    </row>
    <row r="174" spans="1:7" ht="19.5" customHeight="1">
      <c r="A174" s="172"/>
      <c r="B174" s="172"/>
      <c r="C174" s="168" t="s">
        <v>575</v>
      </c>
      <c r="D174" s="170" t="s">
        <v>576</v>
      </c>
      <c r="E174" s="171" t="s">
        <v>806</v>
      </c>
      <c r="F174" s="171" t="s">
        <v>311</v>
      </c>
      <c r="G174" s="171" t="s">
        <v>806</v>
      </c>
    </row>
    <row r="175" spans="1:7" ht="19.5" customHeight="1">
      <c r="A175" s="172"/>
      <c r="B175" s="172"/>
      <c r="C175" s="168" t="s">
        <v>549</v>
      </c>
      <c r="D175" s="170" t="s">
        <v>550</v>
      </c>
      <c r="E175" s="171" t="s">
        <v>807</v>
      </c>
      <c r="F175" s="171" t="s">
        <v>808</v>
      </c>
      <c r="G175" s="171" t="s">
        <v>809</v>
      </c>
    </row>
    <row r="176" spans="1:7" ht="19.5" customHeight="1">
      <c r="A176" s="172"/>
      <c r="B176" s="172"/>
      <c r="C176" s="168" t="s">
        <v>645</v>
      </c>
      <c r="D176" s="170" t="s">
        <v>646</v>
      </c>
      <c r="E176" s="171" t="s">
        <v>810</v>
      </c>
      <c r="F176" s="171" t="s">
        <v>311</v>
      </c>
      <c r="G176" s="171" t="s">
        <v>810</v>
      </c>
    </row>
    <row r="177" spans="1:7" ht="19.5" customHeight="1">
      <c r="A177" s="172"/>
      <c r="B177" s="172"/>
      <c r="C177" s="168" t="s">
        <v>552</v>
      </c>
      <c r="D177" s="170" t="s">
        <v>553</v>
      </c>
      <c r="E177" s="171" t="s">
        <v>811</v>
      </c>
      <c r="F177" s="171" t="s">
        <v>812</v>
      </c>
      <c r="G177" s="171" t="s">
        <v>813</v>
      </c>
    </row>
    <row r="178" spans="1:7" ht="19.5" customHeight="1">
      <c r="A178" s="172"/>
      <c r="B178" s="172"/>
      <c r="C178" s="168" t="s">
        <v>555</v>
      </c>
      <c r="D178" s="170" t="s">
        <v>556</v>
      </c>
      <c r="E178" s="171" t="s">
        <v>677</v>
      </c>
      <c r="F178" s="171" t="s">
        <v>311</v>
      </c>
      <c r="G178" s="171" t="s">
        <v>677</v>
      </c>
    </row>
    <row r="179" spans="1:7" ht="19.5" customHeight="1">
      <c r="A179" s="172"/>
      <c r="B179" s="172"/>
      <c r="C179" s="168" t="s">
        <v>631</v>
      </c>
      <c r="D179" s="170" t="s">
        <v>632</v>
      </c>
      <c r="E179" s="171" t="s">
        <v>491</v>
      </c>
      <c r="F179" s="171" t="s">
        <v>311</v>
      </c>
      <c r="G179" s="171" t="s">
        <v>491</v>
      </c>
    </row>
    <row r="180" spans="1:7" ht="19.5" customHeight="1">
      <c r="A180" s="172"/>
      <c r="B180" s="172"/>
      <c r="C180" s="168" t="s">
        <v>558</v>
      </c>
      <c r="D180" s="170" t="s">
        <v>559</v>
      </c>
      <c r="E180" s="171" t="s">
        <v>814</v>
      </c>
      <c r="F180" s="171" t="s">
        <v>815</v>
      </c>
      <c r="G180" s="171" t="s">
        <v>816</v>
      </c>
    </row>
    <row r="181" spans="1:7" ht="19.5" customHeight="1">
      <c r="A181" s="172"/>
      <c r="B181" s="172"/>
      <c r="C181" s="168" t="s">
        <v>578</v>
      </c>
      <c r="D181" s="170" t="s">
        <v>579</v>
      </c>
      <c r="E181" s="171" t="s">
        <v>817</v>
      </c>
      <c r="F181" s="171" t="s">
        <v>311</v>
      </c>
      <c r="G181" s="171" t="s">
        <v>817</v>
      </c>
    </row>
    <row r="182" spans="1:7" ht="19.5" customHeight="1">
      <c r="A182" s="172"/>
      <c r="B182" s="172"/>
      <c r="C182" s="168" t="s">
        <v>651</v>
      </c>
      <c r="D182" s="170" t="s">
        <v>652</v>
      </c>
      <c r="E182" s="171" t="s">
        <v>368</v>
      </c>
      <c r="F182" s="171" t="s">
        <v>311</v>
      </c>
      <c r="G182" s="171" t="s">
        <v>368</v>
      </c>
    </row>
    <row r="183" spans="1:7" ht="19.5" customHeight="1">
      <c r="A183" s="172"/>
      <c r="B183" s="172"/>
      <c r="C183" s="168" t="s">
        <v>561</v>
      </c>
      <c r="D183" s="170" t="s">
        <v>562</v>
      </c>
      <c r="E183" s="171" t="s">
        <v>817</v>
      </c>
      <c r="F183" s="171" t="s">
        <v>818</v>
      </c>
      <c r="G183" s="171" t="s">
        <v>819</v>
      </c>
    </row>
    <row r="184" spans="1:7" ht="22.5">
      <c r="A184" s="172"/>
      <c r="B184" s="172"/>
      <c r="C184" s="168" t="s">
        <v>713</v>
      </c>
      <c r="D184" s="170" t="s">
        <v>714</v>
      </c>
      <c r="E184" s="171" t="s">
        <v>666</v>
      </c>
      <c r="F184" s="171" t="s">
        <v>311</v>
      </c>
      <c r="G184" s="171" t="s">
        <v>666</v>
      </c>
    </row>
    <row r="185" spans="1:7" ht="22.5">
      <c r="A185" s="172"/>
      <c r="B185" s="172"/>
      <c r="C185" s="168" t="s">
        <v>655</v>
      </c>
      <c r="D185" s="170" t="s">
        <v>656</v>
      </c>
      <c r="E185" s="171" t="s">
        <v>311</v>
      </c>
      <c r="F185" s="171" t="s">
        <v>820</v>
      </c>
      <c r="G185" s="171" t="s">
        <v>820</v>
      </c>
    </row>
    <row r="186" spans="1:7" ht="22.5">
      <c r="A186" s="172"/>
      <c r="B186" s="172"/>
      <c r="C186" s="168" t="s">
        <v>605</v>
      </c>
      <c r="D186" s="170" t="s">
        <v>606</v>
      </c>
      <c r="E186" s="171" t="s">
        <v>821</v>
      </c>
      <c r="F186" s="171" t="s">
        <v>311</v>
      </c>
      <c r="G186" s="171" t="s">
        <v>821</v>
      </c>
    </row>
    <row r="187" spans="1:7" ht="19.5" customHeight="1">
      <c r="A187" s="172"/>
      <c r="B187" s="172"/>
      <c r="C187" s="168" t="s">
        <v>657</v>
      </c>
      <c r="D187" s="170" t="s">
        <v>658</v>
      </c>
      <c r="E187" s="171" t="s">
        <v>440</v>
      </c>
      <c r="F187" s="171" t="s">
        <v>311</v>
      </c>
      <c r="G187" s="171" t="s">
        <v>440</v>
      </c>
    </row>
    <row r="188" spans="1:7" ht="19.5" customHeight="1">
      <c r="A188" s="172"/>
      <c r="B188" s="172"/>
      <c r="C188" s="168" t="s">
        <v>564</v>
      </c>
      <c r="D188" s="170" t="s">
        <v>565</v>
      </c>
      <c r="E188" s="171" t="s">
        <v>822</v>
      </c>
      <c r="F188" s="171" t="s">
        <v>804</v>
      </c>
      <c r="G188" s="171" t="s">
        <v>823</v>
      </c>
    </row>
    <row r="189" spans="1:7" ht="19.5" customHeight="1">
      <c r="A189" s="172"/>
      <c r="B189" s="172"/>
      <c r="C189" s="168" t="s">
        <v>661</v>
      </c>
      <c r="D189" s="170" t="s">
        <v>662</v>
      </c>
      <c r="E189" s="171" t="s">
        <v>817</v>
      </c>
      <c r="F189" s="171" t="s">
        <v>311</v>
      </c>
      <c r="G189" s="171" t="s">
        <v>817</v>
      </c>
    </row>
    <row r="190" spans="1:7" ht="19.5" customHeight="1">
      <c r="A190" s="172"/>
      <c r="B190" s="172"/>
      <c r="C190" s="168" t="s">
        <v>616</v>
      </c>
      <c r="D190" s="170" t="s">
        <v>617</v>
      </c>
      <c r="E190" s="171" t="s">
        <v>678</v>
      </c>
      <c r="F190" s="171" t="s">
        <v>311</v>
      </c>
      <c r="G190" s="171" t="s">
        <v>678</v>
      </c>
    </row>
    <row r="191" spans="1:7" ht="22.5">
      <c r="A191" s="172"/>
      <c r="B191" s="172"/>
      <c r="C191" s="168" t="s">
        <v>664</v>
      </c>
      <c r="D191" s="170" t="s">
        <v>665</v>
      </c>
      <c r="E191" s="171" t="s">
        <v>812</v>
      </c>
      <c r="F191" s="171" t="s">
        <v>824</v>
      </c>
      <c r="G191" s="171" t="s">
        <v>825</v>
      </c>
    </row>
    <row r="192" spans="1:7" ht="19.5" customHeight="1">
      <c r="A192" s="167"/>
      <c r="B192" s="168" t="s">
        <v>826</v>
      </c>
      <c r="C192" s="169"/>
      <c r="D192" s="170" t="s">
        <v>827</v>
      </c>
      <c r="E192" s="171" t="s">
        <v>828</v>
      </c>
      <c r="F192" s="171" t="s">
        <v>311</v>
      </c>
      <c r="G192" s="171" t="s">
        <v>828</v>
      </c>
    </row>
    <row r="193" spans="1:7" ht="19.5" customHeight="1">
      <c r="A193" s="172"/>
      <c r="B193" s="172"/>
      <c r="C193" s="168" t="s">
        <v>558</v>
      </c>
      <c r="D193" s="170" t="s">
        <v>559</v>
      </c>
      <c r="E193" s="171" t="s">
        <v>424</v>
      </c>
      <c r="F193" s="171" t="s">
        <v>311</v>
      </c>
      <c r="G193" s="171" t="s">
        <v>424</v>
      </c>
    </row>
    <row r="194" spans="1:7" ht="19.5" customHeight="1">
      <c r="A194" s="172"/>
      <c r="B194" s="172"/>
      <c r="C194" s="168" t="s">
        <v>561</v>
      </c>
      <c r="D194" s="170" t="s">
        <v>562</v>
      </c>
      <c r="E194" s="171" t="s">
        <v>812</v>
      </c>
      <c r="F194" s="171" t="s">
        <v>311</v>
      </c>
      <c r="G194" s="171" t="s">
        <v>812</v>
      </c>
    </row>
    <row r="195" spans="1:7" ht="19.5" customHeight="1">
      <c r="A195" s="172"/>
      <c r="B195" s="172"/>
      <c r="C195" s="168" t="s">
        <v>681</v>
      </c>
      <c r="D195" s="170" t="s">
        <v>682</v>
      </c>
      <c r="E195" s="171" t="s">
        <v>380</v>
      </c>
      <c r="F195" s="171" t="s">
        <v>311</v>
      </c>
      <c r="G195" s="171" t="s">
        <v>380</v>
      </c>
    </row>
    <row r="196" spans="1:7" ht="19.5" customHeight="1">
      <c r="A196" s="167"/>
      <c r="B196" s="168" t="s">
        <v>62</v>
      </c>
      <c r="C196" s="169"/>
      <c r="D196" s="170" t="s">
        <v>312</v>
      </c>
      <c r="E196" s="171" t="s">
        <v>829</v>
      </c>
      <c r="F196" s="171" t="s">
        <v>311</v>
      </c>
      <c r="G196" s="171" t="s">
        <v>829</v>
      </c>
    </row>
    <row r="197" spans="1:7" ht="19.5" customHeight="1">
      <c r="A197" s="172"/>
      <c r="B197" s="172"/>
      <c r="C197" s="168" t="s">
        <v>558</v>
      </c>
      <c r="D197" s="170" t="s">
        <v>559</v>
      </c>
      <c r="E197" s="171" t="s">
        <v>830</v>
      </c>
      <c r="F197" s="171" t="s">
        <v>311</v>
      </c>
      <c r="G197" s="171" t="s">
        <v>830</v>
      </c>
    </row>
    <row r="198" spans="1:7" ht="19.5" customHeight="1">
      <c r="A198" s="172"/>
      <c r="B198" s="172"/>
      <c r="C198" s="168" t="s">
        <v>564</v>
      </c>
      <c r="D198" s="170" t="s">
        <v>565</v>
      </c>
      <c r="E198" s="171" t="s">
        <v>424</v>
      </c>
      <c r="F198" s="171" t="s">
        <v>311</v>
      </c>
      <c r="G198" s="171" t="s">
        <v>424</v>
      </c>
    </row>
    <row r="199" spans="1:7" ht="33.75">
      <c r="A199" s="164" t="s">
        <v>21</v>
      </c>
      <c r="B199" s="164"/>
      <c r="C199" s="164"/>
      <c r="D199" s="165" t="s">
        <v>98</v>
      </c>
      <c r="E199" s="166" t="s">
        <v>831</v>
      </c>
      <c r="F199" s="166" t="s">
        <v>311</v>
      </c>
      <c r="G199" s="166" t="s">
        <v>831</v>
      </c>
    </row>
    <row r="200" spans="1:7" ht="22.5">
      <c r="A200" s="167"/>
      <c r="B200" s="168" t="s">
        <v>832</v>
      </c>
      <c r="C200" s="169"/>
      <c r="D200" s="170" t="s">
        <v>833</v>
      </c>
      <c r="E200" s="171" t="s">
        <v>831</v>
      </c>
      <c r="F200" s="171" t="s">
        <v>311</v>
      </c>
      <c r="G200" s="171" t="s">
        <v>831</v>
      </c>
    </row>
    <row r="201" spans="1:7" ht="19.5" customHeight="1">
      <c r="A201" s="172"/>
      <c r="B201" s="172"/>
      <c r="C201" s="168" t="s">
        <v>834</v>
      </c>
      <c r="D201" s="170" t="s">
        <v>835</v>
      </c>
      <c r="E201" s="171" t="s">
        <v>836</v>
      </c>
      <c r="F201" s="171" t="s">
        <v>311</v>
      </c>
      <c r="G201" s="171" t="s">
        <v>836</v>
      </c>
    </row>
    <row r="202" spans="1:7" ht="19.5" customHeight="1">
      <c r="A202" s="172"/>
      <c r="B202" s="172"/>
      <c r="C202" s="168" t="s">
        <v>552</v>
      </c>
      <c r="D202" s="170" t="s">
        <v>553</v>
      </c>
      <c r="E202" s="171" t="s">
        <v>837</v>
      </c>
      <c r="F202" s="171" t="s">
        <v>311</v>
      </c>
      <c r="G202" s="171" t="s">
        <v>837</v>
      </c>
    </row>
    <row r="203" spans="1:7" ht="19.5" customHeight="1">
      <c r="A203" s="172"/>
      <c r="B203" s="172"/>
      <c r="C203" s="168" t="s">
        <v>555</v>
      </c>
      <c r="D203" s="170" t="s">
        <v>556</v>
      </c>
      <c r="E203" s="171" t="s">
        <v>838</v>
      </c>
      <c r="F203" s="171" t="s">
        <v>311</v>
      </c>
      <c r="G203" s="171" t="s">
        <v>838</v>
      </c>
    </row>
    <row r="204" spans="1:7" ht="19.5" customHeight="1">
      <c r="A204" s="172"/>
      <c r="B204" s="172"/>
      <c r="C204" s="168" t="s">
        <v>631</v>
      </c>
      <c r="D204" s="170" t="s">
        <v>632</v>
      </c>
      <c r="E204" s="171" t="s">
        <v>839</v>
      </c>
      <c r="F204" s="171" t="s">
        <v>311</v>
      </c>
      <c r="G204" s="171" t="s">
        <v>839</v>
      </c>
    </row>
    <row r="205" spans="1:7" ht="19.5" customHeight="1">
      <c r="A205" s="172"/>
      <c r="B205" s="172"/>
      <c r="C205" s="168" t="s">
        <v>558</v>
      </c>
      <c r="D205" s="170" t="s">
        <v>559</v>
      </c>
      <c r="E205" s="171" t="s">
        <v>840</v>
      </c>
      <c r="F205" s="171" t="s">
        <v>311</v>
      </c>
      <c r="G205" s="171" t="s">
        <v>840</v>
      </c>
    </row>
    <row r="206" spans="1:7" ht="19.5" customHeight="1">
      <c r="A206" s="172"/>
      <c r="B206" s="172"/>
      <c r="C206" s="168" t="s">
        <v>561</v>
      </c>
      <c r="D206" s="170" t="s">
        <v>562</v>
      </c>
      <c r="E206" s="171" t="s">
        <v>841</v>
      </c>
      <c r="F206" s="171" t="s">
        <v>311</v>
      </c>
      <c r="G206" s="171" t="s">
        <v>841</v>
      </c>
    </row>
    <row r="207" spans="1:7" ht="19.5" customHeight="1">
      <c r="A207" s="172"/>
      <c r="B207" s="172"/>
      <c r="C207" s="168" t="s">
        <v>564</v>
      </c>
      <c r="D207" s="170" t="s">
        <v>565</v>
      </c>
      <c r="E207" s="171" t="s">
        <v>368</v>
      </c>
      <c r="F207" s="171" t="s">
        <v>311</v>
      </c>
      <c r="G207" s="171" t="s">
        <v>368</v>
      </c>
    </row>
    <row r="208" spans="1:7" ht="19.5" customHeight="1">
      <c r="A208" s="172"/>
      <c r="B208" s="172"/>
      <c r="C208" s="168" t="s">
        <v>621</v>
      </c>
      <c r="D208" s="170" t="s">
        <v>622</v>
      </c>
      <c r="E208" s="171" t="s">
        <v>546</v>
      </c>
      <c r="F208" s="171" t="s">
        <v>311</v>
      </c>
      <c r="G208" s="171" t="s">
        <v>546</v>
      </c>
    </row>
    <row r="209" spans="1:7" ht="19.5" customHeight="1">
      <c r="A209" s="164" t="s">
        <v>63</v>
      </c>
      <c r="B209" s="164"/>
      <c r="C209" s="164"/>
      <c r="D209" s="165" t="s">
        <v>64</v>
      </c>
      <c r="E209" s="166" t="s">
        <v>842</v>
      </c>
      <c r="F209" s="166" t="s">
        <v>311</v>
      </c>
      <c r="G209" s="166" t="s">
        <v>842</v>
      </c>
    </row>
    <row r="210" spans="1:7" ht="22.5">
      <c r="A210" s="167"/>
      <c r="B210" s="168" t="s">
        <v>65</v>
      </c>
      <c r="C210" s="169"/>
      <c r="D210" s="170" t="s">
        <v>843</v>
      </c>
      <c r="E210" s="171" t="s">
        <v>842</v>
      </c>
      <c r="F210" s="171" t="s">
        <v>311</v>
      </c>
      <c r="G210" s="171" t="s">
        <v>842</v>
      </c>
    </row>
    <row r="211" spans="1:7" ht="33.75">
      <c r="A211" s="172"/>
      <c r="B211" s="172"/>
      <c r="C211" s="168" t="s">
        <v>844</v>
      </c>
      <c r="D211" s="170" t="s">
        <v>845</v>
      </c>
      <c r="E211" s="171" t="s">
        <v>842</v>
      </c>
      <c r="F211" s="171" t="s">
        <v>311</v>
      </c>
      <c r="G211" s="171" t="s">
        <v>842</v>
      </c>
    </row>
    <row r="212" spans="1:7" ht="19.5" customHeight="1">
      <c r="A212" s="164" t="s">
        <v>25</v>
      </c>
      <c r="B212" s="164"/>
      <c r="C212" s="164"/>
      <c r="D212" s="165" t="s">
        <v>26</v>
      </c>
      <c r="E212" s="166" t="s">
        <v>846</v>
      </c>
      <c r="F212" s="166" t="s">
        <v>847</v>
      </c>
      <c r="G212" s="166" t="s">
        <v>848</v>
      </c>
    </row>
    <row r="213" spans="1:7" ht="19.5" customHeight="1">
      <c r="A213" s="167"/>
      <c r="B213" s="168" t="s">
        <v>66</v>
      </c>
      <c r="C213" s="169"/>
      <c r="D213" s="170" t="s">
        <v>849</v>
      </c>
      <c r="E213" s="171" t="s">
        <v>846</v>
      </c>
      <c r="F213" s="171" t="s">
        <v>847</v>
      </c>
      <c r="G213" s="171" t="s">
        <v>848</v>
      </c>
    </row>
    <row r="214" spans="1:7" ht="19.5" customHeight="1">
      <c r="A214" s="172"/>
      <c r="B214" s="172"/>
      <c r="C214" s="168" t="s">
        <v>850</v>
      </c>
      <c r="D214" s="170" t="s">
        <v>851</v>
      </c>
      <c r="E214" s="171" t="s">
        <v>852</v>
      </c>
      <c r="F214" s="171" t="s">
        <v>847</v>
      </c>
      <c r="G214" s="171" t="s">
        <v>853</v>
      </c>
    </row>
    <row r="215" spans="1:7" ht="19.5" customHeight="1">
      <c r="A215" s="172"/>
      <c r="B215" s="172"/>
      <c r="C215" s="168" t="s">
        <v>854</v>
      </c>
      <c r="D215" s="170" t="s">
        <v>855</v>
      </c>
      <c r="E215" s="171" t="s">
        <v>856</v>
      </c>
      <c r="F215" s="171" t="s">
        <v>311</v>
      </c>
      <c r="G215" s="171" t="s">
        <v>856</v>
      </c>
    </row>
    <row r="216" spans="1:7" ht="19.5" customHeight="1">
      <c r="A216" s="164" t="s">
        <v>68</v>
      </c>
      <c r="B216" s="164"/>
      <c r="C216" s="164"/>
      <c r="D216" s="165" t="s">
        <v>69</v>
      </c>
      <c r="E216" s="166" t="s">
        <v>857</v>
      </c>
      <c r="F216" s="166" t="s">
        <v>311</v>
      </c>
      <c r="G216" s="166" t="s">
        <v>857</v>
      </c>
    </row>
    <row r="217" spans="1:7" ht="19.5" customHeight="1">
      <c r="A217" s="167"/>
      <c r="B217" s="168" t="s">
        <v>70</v>
      </c>
      <c r="C217" s="169"/>
      <c r="D217" s="170" t="s">
        <v>437</v>
      </c>
      <c r="E217" s="171" t="s">
        <v>858</v>
      </c>
      <c r="F217" s="171" t="s">
        <v>311</v>
      </c>
      <c r="G217" s="171" t="s">
        <v>858</v>
      </c>
    </row>
    <row r="218" spans="1:7" ht="45">
      <c r="A218" s="172"/>
      <c r="B218" s="172"/>
      <c r="C218" s="168" t="s">
        <v>859</v>
      </c>
      <c r="D218" s="170" t="s">
        <v>860</v>
      </c>
      <c r="E218" s="171" t="s">
        <v>861</v>
      </c>
      <c r="F218" s="171" t="s">
        <v>311</v>
      </c>
      <c r="G218" s="171" t="s">
        <v>861</v>
      </c>
    </row>
    <row r="219" spans="1:7" ht="19.5" customHeight="1">
      <c r="A219" s="172"/>
      <c r="B219" s="172"/>
      <c r="C219" s="168" t="s">
        <v>575</v>
      </c>
      <c r="D219" s="170" t="s">
        <v>576</v>
      </c>
      <c r="E219" s="171" t="s">
        <v>862</v>
      </c>
      <c r="F219" s="171" t="s">
        <v>311</v>
      </c>
      <c r="G219" s="171" t="s">
        <v>862</v>
      </c>
    </row>
    <row r="220" spans="1:7" ht="19.5" customHeight="1">
      <c r="A220" s="172"/>
      <c r="B220" s="172"/>
      <c r="C220" s="168" t="s">
        <v>549</v>
      </c>
      <c r="D220" s="170" t="s">
        <v>550</v>
      </c>
      <c r="E220" s="171" t="s">
        <v>863</v>
      </c>
      <c r="F220" s="171" t="s">
        <v>311</v>
      </c>
      <c r="G220" s="171" t="s">
        <v>863</v>
      </c>
    </row>
    <row r="221" spans="1:7" ht="19.5" customHeight="1">
      <c r="A221" s="172"/>
      <c r="B221" s="172"/>
      <c r="C221" s="168" t="s">
        <v>645</v>
      </c>
      <c r="D221" s="170" t="s">
        <v>646</v>
      </c>
      <c r="E221" s="171" t="s">
        <v>864</v>
      </c>
      <c r="F221" s="171" t="s">
        <v>311</v>
      </c>
      <c r="G221" s="171" t="s">
        <v>864</v>
      </c>
    </row>
    <row r="222" spans="1:7" ht="19.5" customHeight="1">
      <c r="A222" s="172"/>
      <c r="B222" s="172"/>
      <c r="C222" s="168" t="s">
        <v>552</v>
      </c>
      <c r="D222" s="170" t="s">
        <v>553</v>
      </c>
      <c r="E222" s="171" t="s">
        <v>865</v>
      </c>
      <c r="F222" s="171" t="s">
        <v>311</v>
      </c>
      <c r="G222" s="171" t="s">
        <v>865</v>
      </c>
    </row>
    <row r="223" spans="1:7" ht="19.5" customHeight="1">
      <c r="A223" s="172"/>
      <c r="B223" s="172"/>
      <c r="C223" s="168" t="s">
        <v>555</v>
      </c>
      <c r="D223" s="170" t="s">
        <v>556</v>
      </c>
      <c r="E223" s="171" t="s">
        <v>866</v>
      </c>
      <c r="F223" s="171" t="s">
        <v>311</v>
      </c>
      <c r="G223" s="171" t="s">
        <v>866</v>
      </c>
    </row>
    <row r="224" spans="1:7" ht="19.5" customHeight="1">
      <c r="A224" s="172"/>
      <c r="B224" s="172"/>
      <c r="C224" s="168" t="s">
        <v>631</v>
      </c>
      <c r="D224" s="170" t="s">
        <v>632</v>
      </c>
      <c r="E224" s="171" t="s">
        <v>867</v>
      </c>
      <c r="F224" s="171" t="s">
        <v>311</v>
      </c>
      <c r="G224" s="171" t="s">
        <v>867</v>
      </c>
    </row>
    <row r="225" spans="1:7" ht="19.5" customHeight="1">
      <c r="A225" s="172"/>
      <c r="B225" s="172"/>
      <c r="C225" s="168" t="s">
        <v>558</v>
      </c>
      <c r="D225" s="170" t="s">
        <v>559</v>
      </c>
      <c r="E225" s="171" t="s">
        <v>868</v>
      </c>
      <c r="F225" s="171" t="s">
        <v>311</v>
      </c>
      <c r="G225" s="171" t="s">
        <v>868</v>
      </c>
    </row>
    <row r="226" spans="1:7" ht="19.5" customHeight="1">
      <c r="A226" s="172"/>
      <c r="B226" s="172"/>
      <c r="C226" s="168" t="s">
        <v>869</v>
      </c>
      <c r="D226" s="170" t="s">
        <v>870</v>
      </c>
      <c r="E226" s="171" t="s">
        <v>871</v>
      </c>
      <c r="F226" s="171" t="s">
        <v>311</v>
      </c>
      <c r="G226" s="171" t="s">
        <v>871</v>
      </c>
    </row>
    <row r="227" spans="1:7" ht="19.5" customHeight="1">
      <c r="A227" s="172"/>
      <c r="B227" s="172"/>
      <c r="C227" s="168" t="s">
        <v>872</v>
      </c>
      <c r="D227" s="170" t="s">
        <v>873</v>
      </c>
      <c r="E227" s="171" t="s">
        <v>874</v>
      </c>
      <c r="F227" s="171" t="s">
        <v>311</v>
      </c>
      <c r="G227" s="171" t="s">
        <v>874</v>
      </c>
    </row>
    <row r="228" spans="1:7" ht="19.5" customHeight="1">
      <c r="A228" s="172"/>
      <c r="B228" s="172"/>
      <c r="C228" s="168" t="s">
        <v>596</v>
      </c>
      <c r="D228" s="170" t="s">
        <v>597</v>
      </c>
      <c r="E228" s="171" t="s">
        <v>875</v>
      </c>
      <c r="F228" s="171" t="s">
        <v>311</v>
      </c>
      <c r="G228" s="171" t="s">
        <v>875</v>
      </c>
    </row>
    <row r="229" spans="1:7" ht="19.5" customHeight="1">
      <c r="A229" s="172"/>
      <c r="B229" s="172"/>
      <c r="C229" s="168" t="s">
        <v>578</v>
      </c>
      <c r="D229" s="170" t="s">
        <v>579</v>
      </c>
      <c r="E229" s="171" t="s">
        <v>876</v>
      </c>
      <c r="F229" s="171" t="s">
        <v>311</v>
      </c>
      <c r="G229" s="171" t="s">
        <v>876</v>
      </c>
    </row>
    <row r="230" spans="1:7" ht="19.5" customHeight="1">
      <c r="A230" s="172"/>
      <c r="B230" s="172"/>
      <c r="C230" s="168" t="s">
        <v>651</v>
      </c>
      <c r="D230" s="170" t="s">
        <v>652</v>
      </c>
      <c r="E230" s="171" t="s">
        <v>877</v>
      </c>
      <c r="F230" s="171" t="s">
        <v>311</v>
      </c>
      <c r="G230" s="171" t="s">
        <v>877</v>
      </c>
    </row>
    <row r="231" spans="1:7" ht="19.5" customHeight="1">
      <c r="A231" s="172"/>
      <c r="B231" s="172"/>
      <c r="C231" s="168" t="s">
        <v>561</v>
      </c>
      <c r="D231" s="170" t="s">
        <v>562</v>
      </c>
      <c r="E231" s="171" t="s">
        <v>878</v>
      </c>
      <c r="F231" s="171" t="s">
        <v>311</v>
      </c>
      <c r="G231" s="171" t="s">
        <v>878</v>
      </c>
    </row>
    <row r="232" spans="1:7" ht="19.5" customHeight="1">
      <c r="A232" s="172"/>
      <c r="B232" s="172"/>
      <c r="C232" s="168" t="s">
        <v>710</v>
      </c>
      <c r="D232" s="170" t="s">
        <v>711</v>
      </c>
      <c r="E232" s="171" t="s">
        <v>879</v>
      </c>
      <c r="F232" s="171" t="s">
        <v>311</v>
      </c>
      <c r="G232" s="171" t="s">
        <v>879</v>
      </c>
    </row>
    <row r="233" spans="1:7" ht="22.5">
      <c r="A233" s="172"/>
      <c r="B233" s="172"/>
      <c r="C233" s="168" t="s">
        <v>713</v>
      </c>
      <c r="D233" s="170" t="s">
        <v>714</v>
      </c>
      <c r="E233" s="171" t="s">
        <v>368</v>
      </c>
      <c r="F233" s="171" t="s">
        <v>311</v>
      </c>
      <c r="G233" s="171" t="s">
        <v>368</v>
      </c>
    </row>
    <row r="234" spans="1:7" ht="22.5">
      <c r="A234" s="172"/>
      <c r="B234" s="172"/>
      <c r="C234" s="168" t="s">
        <v>655</v>
      </c>
      <c r="D234" s="170" t="s">
        <v>656</v>
      </c>
      <c r="E234" s="171" t="s">
        <v>880</v>
      </c>
      <c r="F234" s="171" t="s">
        <v>311</v>
      </c>
      <c r="G234" s="171" t="s">
        <v>880</v>
      </c>
    </row>
    <row r="235" spans="1:7" ht="19.5" customHeight="1">
      <c r="A235" s="172"/>
      <c r="B235" s="172"/>
      <c r="C235" s="168" t="s">
        <v>679</v>
      </c>
      <c r="D235" s="170" t="s">
        <v>680</v>
      </c>
      <c r="E235" s="171" t="s">
        <v>881</v>
      </c>
      <c r="F235" s="171" t="s">
        <v>311</v>
      </c>
      <c r="G235" s="171" t="s">
        <v>881</v>
      </c>
    </row>
    <row r="236" spans="1:7" ht="19.5" customHeight="1">
      <c r="A236" s="172"/>
      <c r="B236" s="172"/>
      <c r="C236" s="168" t="s">
        <v>657</v>
      </c>
      <c r="D236" s="170" t="s">
        <v>658</v>
      </c>
      <c r="E236" s="171" t="s">
        <v>882</v>
      </c>
      <c r="F236" s="171" t="s">
        <v>311</v>
      </c>
      <c r="G236" s="171" t="s">
        <v>882</v>
      </c>
    </row>
    <row r="237" spans="1:7" ht="19.5" customHeight="1">
      <c r="A237" s="172"/>
      <c r="B237" s="172"/>
      <c r="C237" s="168" t="s">
        <v>564</v>
      </c>
      <c r="D237" s="170" t="s">
        <v>565</v>
      </c>
      <c r="E237" s="171" t="s">
        <v>883</v>
      </c>
      <c r="F237" s="171" t="s">
        <v>311</v>
      </c>
      <c r="G237" s="171" t="s">
        <v>883</v>
      </c>
    </row>
    <row r="238" spans="1:7" ht="19.5" customHeight="1">
      <c r="A238" s="172"/>
      <c r="B238" s="172"/>
      <c r="C238" s="168" t="s">
        <v>661</v>
      </c>
      <c r="D238" s="170" t="s">
        <v>662</v>
      </c>
      <c r="E238" s="171" t="s">
        <v>884</v>
      </c>
      <c r="F238" s="171" t="s">
        <v>311</v>
      </c>
      <c r="G238" s="171" t="s">
        <v>884</v>
      </c>
    </row>
    <row r="239" spans="1:7" ht="22.5">
      <c r="A239" s="172"/>
      <c r="B239" s="172"/>
      <c r="C239" s="168" t="s">
        <v>664</v>
      </c>
      <c r="D239" s="170" t="s">
        <v>665</v>
      </c>
      <c r="E239" s="171" t="s">
        <v>885</v>
      </c>
      <c r="F239" s="171" t="s">
        <v>311</v>
      </c>
      <c r="G239" s="171" t="s">
        <v>885</v>
      </c>
    </row>
    <row r="240" spans="1:7" ht="19.5" customHeight="1">
      <c r="A240" s="172"/>
      <c r="B240" s="172"/>
      <c r="C240" s="168" t="s">
        <v>582</v>
      </c>
      <c r="D240" s="170" t="s">
        <v>583</v>
      </c>
      <c r="E240" s="171" t="s">
        <v>886</v>
      </c>
      <c r="F240" s="171" t="s">
        <v>311</v>
      </c>
      <c r="G240" s="171" t="s">
        <v>886</v>
      </c>
    </row>
    <row r="241" spans="1:7" ht="19.5" customHeight="1">
      <c r="A241" s="167"/>
      <c r="B241" s="168" t="s">
        <v>887</v>
      </c>
      <c r="C241" s="169"/>
      <c r="D241" s="170" t="s">
        <v>888</v>
      </c>
      <c r="E241" s="171" t="s">
        <v>889</v>
      </c>
      <c r="F241" s="171" t="s">
        <v>311</v>
      </c>
      <c r="G241" s="171" t="s">
        <v>889</v>
      </c>
    </row>
    <row r="242" spans="1:7" ht="45">
      <c r="A242" s="172"/>
      <c r="B242" s="172"/>
      <c r="C242" s="168" t="s">
        <v>859</v>
      </c>
      <c r="D242" s="170" t="s">
        <v>860</v>
      </c>
      <c r="E242" s="171" t="s">
        <v>890</v>
      </c>
      <c r="F242" s="171" t="s">
        <v>311</v>
      </c>
      <c r="G242" s="171" t="s">
        <v>890</v>
      </c>
    </row>
    <row r="243" spans="1:7" ht="19.5" customHeight="1">
      <c r="A243" s="172"/>
      <c r="B243" s="172"/>
      <c r="C243" s="168" t="s">
        <v>575</v>
      </c>
      <c r="D243" s="170" t="s">
        <v>576</v>
      </c>
      <c r="E243" s="171" t="s">
        <v>891</v>
      </c>
      <c r="F243" s="171" t="s">
        <v>311</v>
      </c>
      <c r="G243" s="171" t="s">
        <v>891</v>
      </c>
    </row>
    <row r="244" spans="1:7" ht="19.5" customHeight="1">
      <c r="A244" s="172"/>
      <c r="B244" s="172"/>
      <c r="C244" s="168" t="s">
        <v>549</v>
      </c>
      <c r="D244" s="170" t="s">
        <v>550</v>
      </c>
      <c r="E244" s="171" t="s">
        <v>892</v>
      </c>
      <c r="F244" s="171" t="s">
        <v>311</v>
      </c>
      <c r="G244" s="171" t="s">
        <v>892</v>
      </c>
    </row>
    <row r="245" spans="1:7" ht="19.5" customHeight="1">
      <c r="A245" s="172"/>
      <c r="B245" s="172"/>
      <c r="C245" s="168" t="s">
        <v>645</v>
      </c>
      <c r="D245" s="170" t="s">
        <v>646</v>
      </c>
      <c r="E245" s="171" t="s">
        <v>893</v>
      </c>
      <c r="F245" s="171" t="s">
        <v>311</v>
      </c>
      <c r="G245" s="171" t="s">
        <v>893</v>
      </c>
    </row>
    <row r="246" spans="1:7" ht="19.5" customHeight="1">
      <c r="A246" s="172"/>
      <c r="B246" s="172"/>
      <c r="C246" s="168" t="s">
        <v>552</v>
      </c>
      <c r="D246" s="170" t="s">
        <v>553</v>
      </c>
      <c r="E246" s="171" t="s">
        <v>894</v>
      </c>
      <c r="F246" s="171" t="s">
        <v>311</v>
      </c>
      <c r="G246" s="171" t="s">
        <v>894</v>
      </c>
    </row>
    <row r="247" spans="1:7" ht="19.5" customHeight="1">
      <c r="A247" s="172"/>
      <c r="B247" s="172"/>
      <c r="C247" s="168" t="s">
        <v>555</v>
      </c>
      <c r="D247" s="170" t="s">
        <v>556</v>
      </c>
      <c r="E247" s="171" t="s">
        <v>895</v>
      </c>
      <c r="F247" s="171" t="s">
        <v>311</v>
      </c>
      <c r="G247" s="171" t="s">
        <v>895</v>
      </c>
    </row>
    <row r="248" spans="1:7" ht="19.5" customHeight="1">
      <c r="A248" s="172"/>
      <c r="B248" s="172"/>
      <c r="C248" s="168" t="s">
        <v>631</v>
      </c>
      <c r="D248" s="170" t="s">
        <v>632</v>
      </c>
      <c r="E248" s="171" t="s">
        <v>896</v>
      </c>
      <c r="F248" s="171" t="s">
        <v>311</v>
      </c>
      <c r="G248" s="171" t="s">
        <v>896</v>
      </c>
    </row>
    <row r="249" spans="1:7" ht="19.5" customHeight="1">
      <c r="A249" s="172"/>
      <c r="B249" s="172"/>
      <c r="C249" s="168" t="s">
        <v>558</v>
      </c>
      <c r="D249" s="170" t="s">
        <v>559</v>
      </c>
      <c r="E249" s="171" t="s">
        <v>897</v>
      </c>
      <c r="F249" s="171" t="s">
        <v>311</v>
      </c>
      <c r="G249" s="171" t="s">
        <v>897</v>
      </c>
    </row>
    <row r="250" spans="1:7" ht="19.5" customHeight="1">
      <c r="A250" s="172"/>
      <c r="B250" s="172"/>
      <c r="C250" s="168" t="s">
        <v>869</v>
      </c>
      <c r="D250" s="170" t="s">
        <v>870</v>
      </c>
      <c r="E250" s="171" t="s">
        <v>898</v>
      </c>
      <c r="F250" s="171" t="s">
        <v>311</v>
      </c>
      <c r="G250" s="171" t="s">
        <v>898</v>
      </c>
    </row>
    <row r="251" spans="1:7" ht="19.5" customHeight="1">
      <c r="A251" s="172"/>
      <c r="B251" s="172"/>
      <c r="C251" s="168" t="s">
        <v>872</v>
      </c>
      <c r="D251" s="170" t="s">
        <v>873</v>
      </c>
      <c r="E251" s="171" t="s">
        <v>899</v>
      </c>
      <c r="F251" s="171" t="s">
        <v>311</v>
      </c>
      <c r="G251" s="171" t="s">
        <v>899</v>
      </c>
    </row>
    <row r="252" spans="1:7" ht="19.5" customHeight="1">
      <c r="A252" s="172"/>
      <c r="B252" s="172"/>
      <c r="C252" s="168" t="s">
        <v>596</v>
      </c>
      <c r="D252" s="170" t="s">
        <v>597</v>
      </c>
      <c r="E252" s="171" t="s">
        <v>900</v>
      </c>
      <c r="F252" s="171" t="s">
        <v>311</v>
      </c>
      <c r="G252" s="171" t="s">
        <v>900</v>
      </c>
    </row>
    <row r="253" spans="1:7" ht="19.5" customHeight="1">
      <c r="A253" s="172"/>
      <c r="B253" s="172"/>
      <c r="C253" s="168" t="s">
        <v>578</v>
      </c>
      <c r="D253" s="170" t="s">
        <v>579</v>
      </c>
      <c r="E253" s="171" t="s">
        <v>901</v>
      </c>
      <c r="F253" s="171" t="s">
        <v>311</v>
      </c>
      <c r="G253" s="171" t="s">
        <v>901</v>
      </c>
    </row>
    <row r="254" spans="1:7" ht="19.5" customHeight="1">
      <c r="A254" s="172"/>
      <c r="B254" s="172"/>
      <c r="C254" s="168" t="s">
        <v>651</v>
      </c>
      <c r="D254" s="170" t="s">
        <v>652</v>
      </c>
      <c r="E254" s="171" t="s">
        <v>902</v>
      </c>
      <c r="F254" s="171" t="s">
        <v>311</v>
      </c>
      <c r="G254" s="171" t="s">
        <v>902</v>
      </c>
    </row>
    <row r="255" spans="1:7" ht="19.5" customHeight="1">
      <c r="A255" s="172"/>
      <c r="B255" s="172"/>
      <c r="C255" s="168" t="s">
        <v>561</v>
      </c>
      <c r="D255" s="170" t="s">
        <v>562</v>
      </c>
      <c r="E255" s="171" t="s">
        <v>903</v>
      </c>
      <c r="F255" s="171" t="s">
        <v>311</v>
      </c>
      <c r="G255" s="171" t="s">
        <v>903</v>
      </c>
    </row>
    <row r="256" spans="1:7" ht="22.5">
      <c r="A256" s="172"/>
      <c r="B256" s="172"/>
      <c r="C256" s="168" t="s">
        <v>655</v>
      </c>
      <c r="D256" s="170" t="s">
        <v>656</v>
      </c>
      <c r="E256" s="171" t="s">
        <v>904</v>
      </c>
      <c r="F256" s="171" t="s">
        <v>311</v>
      </c>
      <c r="G256" s="171" t="s">
        <v>904</v>
      </c>
    </row>
    <row r="257" spans="1:7" ht="19.5" customHeight="1">
      <c r="A257" s="172"/>
      <c r="B257" s="172"/>
      <c r="C257" s="168" t="s">
        <v>679</v>
      </c>
      <c r="D257" s="170" t="s">
        <v>680</v>
      </c>
      <c r="E257" s="171" t="s">
        <v>637</v>
      </c>
      <c r="F257" s="171" t="s">
        <v>311</v>
      </c>
      <c r="G257" s="171" t="s">
        <v>637</v>
      </c>
    </row>
    <row r="258" spans="1:7" ht="19.5" customHeight="1">
      <c r="A258" s="172"/>
      <c r="B258" s="172"/>
      <c r="C258" s="168" t="s">
        <v>661</v>
      </c>
      <c r="D258" s="170" t="s">
        <v>662</v>
      </c>
      <c r="E258" s="171" t="s">
        <v>905</v>
      </c>
      <c r="F258" s="171" t="s">
        <v>311</v>
      </c>
      <c r="G258" s="171" t="s">
        <v>905</v>
      </c>
    </row>
    <row r="259" spans="1:7" ht="19.5" customHeight="1">
      <c r="A259" s="167"/>
      <c r="B259" s="168" t="s">
        <v>72</v>
      </c>
      <c r="C259" s="169"/>
      <c r="D259" s="170" t="s">
        <v>449</v>
      </c>
      <c r="E259" s="171" t="s">
        <v>906</v>
      </c>
      <c r="F259" s="171" t="s">
        <v>311</v>
      </c>
      <c r="G259" s="171" t="s">
        <v>906</v>
      </c>
    </row>
    <row r="260" spans="1:7" ht="33.75">
      <c r="A260" s="172"/>
      <c r="B260" s="172"/>
      <c r="C260" s="168" t="s">
        <v>445</v>
      </c>
      <c r="D260" s="170" t="s">
        <v>907</v>
      </c>
      <c r="E260" s="171" t="s">
        <v>908</v>
      </c>
      <c r="F260" s="171" t="s">
        <v>311</v>
      </c>
      <c r="G260" s="171" t="s">
        <v>908</v>
      </c>
    </row>
    <row r="261" spans="1:7" ht="22.5">
      <c r="A261" s="172"/>
      <c r="B261" s="172"/>
      <c r="C261" s="168" t="s">
        <v>909</v>
      </c>
      <c r="D261" s="170" t="s">
        <v>910</v>
      </c>
      <c r="E261" s="171" t="s">
        <v>911</v>
      </c>
      <c r="F261" s="171" t="s">
        <v>311</v>
      </c>
      <c r="G261" s="171" t="s">
        <v>911</v>
      </c>
    </row>
    <row r="262" spans="1:7" ht="19.5" customHeight="1">
      <c r="A262" s="172"/>
      <c r="B262" s="172"/>
      <c r="C262" s="168" t="s">
        <v>575</v>
      </c>
      <c r="D262" s="170" t="s">
        <v>576</v>
      </c>
      <c r="E262" s="171" t="s">
        <v>912</v>
      </c>
      <c r="F262" s="171" t="s">
        <v>311</v>
      </c>
      <c r="G262" s="171" t="s">
        <v>912</v>
      </c>
    </row>
    <row r="263" spans="1:7" ht="19.5" customHeight="1">
      <c r="A263" s="172"/>
      <c r="B263" s="172"/>
      <c r="C263" s="168" t="s">
        <v>549</v>
      </c>
      <c r="D263" s="170" t="s">
        <v>550</v>
      </c>
      <c r="E263" s="171" t="s">
        <v>913</v>
      </c>
      <c r="F263" s="171" t="s">
        <v>311</v>
      </c>
      <c r="G263" s="171" t="s">
        <v>913</v>
      </c>
    </row>
    <row r="264" spans="1:7" ht="19.5" customHeight="1">
      <c r="A264" s="172"/>
      <c r="B264" s="172"/>
      <c r="C264" s="168" t="s">
        <v>645</v>
      </c>
      <c r="D264" s="170" t="s">
        <v>646</v>
      </c>
      <c r="E264" s="171" t="s">
        <v>914</v>
      </c>
      <c r="F264" s="171" t="s">
        <v>311</v>
      </c>
      <c r="G264" s="171" t="s">
        <v>914</v>
      </c>
    </row>
    <row r="265" spans="1:7" ht="19.5" customHeight="1">
      <c r="A265" s="172"/>
      <c r="B265" s="172"/>
      <c r="C265" s="168" t="s">
        <v>552</v>
      </c>
      <c r="D265" s="170" t="s">
        <v>553</v>
      </c>
      <c r="E265" s="171" t="s">
        <v>915</v>
      </c>
      <c r="F265" s="171" t="s">
        <v>311</v>
      </c>
      <c r="G265" s="171" t="s">
        <v>915</v>
      </c>
    </row>
    <row r="266" spans="1:7" ht="19.5" customHeight="1">
      <c r="A266" s="172"/>
      <c r="B266" s="172"/>
      <c r="C266" s="168" t="s">
        <v>555</v>
      </c>
      <c r="D266" s="170" t="s">
        <v>556</v>
      </c>
      <c r="E266" s="171" t="s">
        <v>916</v>
      </c>
      <c r="F266" s="171" t="s">
        <v>311</v>
      </c>
      <c r="G266" s="171" t="s">
        <v>916</v>
      </c>
    </row>
    <row r="267" spans="1:7" ht="19.5" customHeight="1">
      <c r="A267" s="172"/>
      <c r="B267" s="172"/>
      <c r="C267" s="168" t="s">
        <v>631</v>
      </c>
      <c r="D267" s="170" t="s">
        <v>632</v>
      </c>
      <c r="E267" s="171" t="s">
        <v>799</v>
      </c>
      <c r="F267" s="171" t="s">
        <v>311</v>
      </c>
      <c r="G267" s="171" t="s">
        <v>799</v>
      </c>
    </row>
    <row r="268" spans="1:7" ht="19.5" customHeight="1">
      <c r="A268" s="172"/>
      <c r="B268" s="172"/>
      <c r="C268" s="168" t="s">
        <v>558</v>
      </c>
      <c r="D268" s="170" t="s">
        <v>559</v>
      </c>
      <c r="E268" s="171" t="s">
        <v>917</v>
      </c>
      <c r="F268" s="171" t="s">
        <v>311</v>
      </c>
      <c r="G268" s="171" t="s">
        <v>917</v>
      </c>
    </row>
    <row r="269" spans="1:7" ht="19.5" customHeight="1">
      <c r="A269" s="172"/>
      <c r="B269" s="172"/>
      <c r="C269" s="168" t="s">
        <v>918</v>
      </c>
      <c r="D269" s="170" t="s">
        <v>919</v>
      </c>
      <c r="E269" s="171" t="s">
        <v>920</v>
      </c>
      <c r="F269" s="171" t="s">
        <v>311</v>
      </c>
      <c r="G269" s="171" t="s">
        <v>920</v>
      </c>
    </row>
    <row r="270" spans="1:7" ht="19.5" customHeight="1">
      <c r="A270" s="172"/>
      <c r="B270" s="172"/>
      <c r="C270" s="168" t="s">
        <v>869</v>
      </c>
      <c r="D270" s="170" t="s">
        <v>870</v>
      </c>
      <c r="E270" s="171" t="s">
        <v>311</v>
      </c>
      <c r="F270" s="171" t="s">
        <v>311</v>
      </c>
      <c r="G270" s="171" t="s">
        <v>311</v>
      </c>
    </row>
    <row r="271" spans="1:7" ht="19.5" customHeight="1">
      <c r="A271" s="172"/>
      <c r="B271" s="172"/>
      <c r="C271" s="168" t="s">
        <v>872</v>
      </c>
      <c r="D271" s="170" t="s">
        <v>873</v>
      </c>
      <c r="E271" s="171" t="s">
        <v>921</v>
      </c>
      <c r="F271" s="171" t="s">
        <v>311</v>
      </c>
      <c r="G271" s="171" t="s">
        <v>921</v>
      </c>
    </row>
    <row r="272" spans="1:7" ht="19.5" customHeight="1">
      <c r="A272" s="172"/>
      <c r="B272" s="172"/>
      <c r="C272" s="168" t="s">
        <v>596</v>
      </c>
      <c r="D272" s="170" t="s">
        <v>597</v>
      </c>
      <c r="E272" s="171" t="s">
        <v>922</v>
      </c>
      <c r="F272" s="171" t="s">
        <v>311</v>
      </c>
      <c r="G272" s="171" t="s">
        <v>922</v>
      </c>
    </row>
    <row r="273" spans="1:7" ht="19.5" customHeight="1">
      <c r="A273" s="172"/>
      <c r="B273" s="172"/>
      <c r="C273" s="168" t="s">
        <v>578</v>
      </c>
      <c r="D273" s="170" t="s">
        <v>579</v>
      </c>
      <c r="E273" s="171" t="s">
        <v>923</v>
      </c>
      <c r="F273" s="171" t="s">
        <v>311</v>
      </c>
      <c r="G273" s="171" t="s">
        <v>923</v>
      </c>
    </row>
    <row r="274" spans="1:7" ht="19.5" customHeight="1">
      <c r="A274" s="172"/>
      <c r="B274" s="172"/>
      <c r="C274" s="168" t="s">
        <v>651</v>
      </c>
      <c r="D274" s="170" t="s">
        <v>652</v>
      </c>
      <c r="E274" s="171" t="s">
        <v>924</v>
      </c>
      <c r="F274" s="171" t="s">
        <v>311</v>
      </c>
      <c r="G274" s="171" t="s">
        <v>924</v>
      </c>
    </row>
    <row r="275" spans="1:7" ht="19.5" customHeight="1">
      <c r="A275" s="172"/>
      <c r="B275" s="172"/>
      <c r="C275" s="168" t="s">
        <v>561</v>
      </c>
      <c r="D275" s="170" t="s">
        <v>562</v>
      </c>
      <c r="E275" s="171" t="s">
        <v>925</v>
      </c>
      <c r="F275" s="171" t="s">
        <v>311</v>
      </c>
      <c r="G275" s="171" t="s">
        <v>925</v>
      </c>
    </row>
    <row r="276" spans="1:7" ht="19.5" customHeight="1">
      <c r="A276" s="172"/>
      <c r="B276" s="172"/>
      <c r="C276" s="168" t="s">
        <v>710</v>
      </c>
      <c r="D276" s="170" t="s">
        <v>711</v>
      </c>
      <c r="E276" s="171" t="s">
        <v>926</v>
      </c>
      <c r="F276" s="171" t="s">
        <v>311</v>
      </c>
      <c r="G276" s="171" t="s">
        <v>926</v>
      </c>
    </row>
    <row r="277" spans="1:7" ht="22.5">
      <c r="A277" s="172"/>
      <c r="B277" s="172"/>
      <c r="C277" s="168" t="s">
        <v>713</v>
      </c>
      <c r="D277" s="170" t="s">
        <v>714</v>
      </c>
      <c r="E277" s="171" t="s">
        <v>311</v>
      </c>
      <c r="F277" s="171" t="s">
        <v>311</v>
      </c>
      <c r="G277" s="171" t="s">
        <v>311</v>
      </c>
    </row>
    <row r="278" spans="1:7" ht="22.5">
      <c r="A278" s="172"/>
      <c r="B278" s="172"/>
      <c r="C278" s="168" t="s">
        <v>655</v>
      </c>
      <c r="D278" s="170" t="s">
        <v>656</v>
      </c>
      <c r="E278" s="171" t="s">
        <v>927</v>
      </c>
      <c r="F278" s="171" t="s">
        <v>311</v>
      </c>
      <c r="G278" s="171" t="s">
        <v>927</v>
      </c>
    </row>
    <row r="279" spans="1:7" ht="19.5" customHeight="1">
      <c r="A279" s="172"/>
      <c r="B279" s="172"/>
      <c r="C279" s="168" t="s">
        <v>679</v>
      </c>
      <c r="D279" s="170" t="s">
        <v>680</v>
      </c>
      <c r="E279" s="171" t="s">
        <v>817</v>
      </c>
      <c r="F279" s="171" t="s">
        <v>311</v>
      </c>
      <c r="G279" s="171" t="s">
        <v>817</v>
      </c>
    </row>
    <row r="280" spans="1:7" ht="19.5" customHeight="1">
      <c r="A280" s="172"/>
      <c r="B280" s="172"/>
      <c r="C280" s="168" t="s">
        <v>657</v>
      </c>
      <c r="D280" s="170" t="s">
        <v>658</v>
      </c>
      <c r="E280" s="171" t="s">
        <v>830</v>
      </c>
      <c r="F280" s="171" t="s">
        <v>311</v>
      </c>
      <c r="G280" s="171" t="s">
        <v>830</v>
      </c>
    </row>
    <row r="281" spans="1:7" ht="19.5" customHeight="1">
      <c r="A281" s="172"/>
      <c r="B281" s="172"/>
      <c r="C281" s="168" t="s">
        <v>564</v>
      </c>
      <c r="D281" s="170" t="s">
        <v>565</v>
      </c>
      <c r="E281" s="171" t="s">
        <v>928</v>
      </c>
      <c r="F281" s="171" t="s">
        <v>311</v>
      </c>
      <c r="G281" s="171" t="s">
        <v>928</v>
      </c>
    </row>
    <row r="282" spans="1:7" ht="19.5" customHeight="1">
      <c r="A282" s="172"/>
      <c r="B282" s="172"/>
      <c r="C282" s="168" t="s">
        <v>661</v>
      </c>
      <c r="D282" s="170" t="s">
        <v>662</v>
      </c>
      <c r="E282" s="171" t="s">
        <v>929</v>
      </c>
      <c r="F282" s="171" t="s">
        <v>311</v>
      </c>
      <c r="G282" s="171" t="s">
        <v>929</v>
      </c>
    </row>
    <row r="283" spans="1:7" ht="19.5" customHeight="1">
      <c r="A283" s="172"/>
      <c r="B283" s="172"/>
      <c r="C283" s="168" t="s">
        <v>616</v>
      </c>
      <c r="D283" s="170" t="s">
        <v>617</v>
      </c>
      <c r="E283" s="171" t="s">
        <v>311</v>
      </c>
      <c r="F283" s="171" t="s">
        <v>311</v>
      </c>
      <c r="G283" s="171" t="s">
        <v>311</v>
      </c>
    </row>
    <row r="284" spans="1:7" ht="22.5">
      <c r="A284" s="172"/>
      <c r="B284" s="172"/>
      <c r="C284" s="168" t="s">
        <v>664</v>
      </c>
      <c r="D284" s="170" t="s">
        <v>665</v>
      </c>
      <c r="E284" s="171" t="s">
        <v>930</v>
      </c>
      <c r="F284" s="171" t="s">
        <v>311</v>
      </c>
      <c r="G284" s="171" t="s">
        <v>930</v>
      </c>
    </row>
    <row r="285" spans="1:7" ht="19.5" customHeight="1">
      <c r="A285" s="172"/>
      <c r="B285" s="172"/>
      <c r="C285" s="168" t="s">
        <v>582</v>
      </c>
      <c r="D285" s="170" t="s">
        <v>583</v>
      </c>
      <c r="E285" s="171" t="s">
        <v>311</v>
      </c>
      <c r="F285" s="171" t="s">
        <v>311</v>
      </c>
      <c r="G285" s="171" t="s">
        <v>311</v>
      </c>
    </row>
    <row r="286" spans="1:7" ht="19.5" customHeight="1">
      <c r="A286" s="172"/>
      <c r="B286" s="172"/>
      <c r="C286" s="168" t="s">
        <v>681</v>
      </c>
      <c r="D286" s="170" t="s">
        <v>682</v>
      </c>
      <c r="E286" s="171" t="s">
        <v>931</v>
      </c>
      <c r="F286" s="171" t="s">
        <v>311</v>
      </c>
      <c r="G286" s="171" t="s">
        <v>931</v>
      </c>
    </row>
    <row r="287" spans="1:7" ht="19.5" customHeight="1">
      <c r="A287" s="167"/>
      <c r="B287" s="168" t="s">
        <v>456</v>
      </c>
      <c r="C287" s="169"/>
      <c r="D287" s="170" t="s">
        <v>457</v>
      </c>
      <c r="E287" s="171" t="s">
        <v>932</v>
      </c>
      <c r="F287" s="171" t="s">
        <v>311</v>
      </c>
      <c r="G287" s="171" t="s">
        <v>932</v>
      </c>
    </row>
    <row r="288" spans="1:7" ht="45">
      <c r="A288" s="172"/>
      <c r="B288" s="172"/>
      <c r="C288" s="168" t="s">
        <v>859</v>
      </c>
      <c r="D288" s="170" t="s">
        <v>860</v>
      </c>
      <c r="E288" s="171" t="s">
        <v>933</v>
      </c>
      <c r="F288" s="171" t="s">
        <v>311</v>
      </c>
      <c r="G288" s="171" t="s">
        <v>933</v>
      </c>
    </row>
    <row r="289" spans="1:7" ht="19.5" customHeight="1">
      <c r="A289" s="172"/>
      <c r="B289" s="172"/>
      <c r="C289" s="168" t="s">
        <v>575</v>
      </c>
      <c r="D289" s="170" t="s">
        <v>576</v>
      </c>
      <c r="E289" s="171" t="s">
        <v>934</v>
      </c>
      <c r="F289" s="171" t="s">
        <v>311</v>
      </c>
      <c r="G289" s="171" t="s">
        <v>934</v>
      </c>
    </row>
    <row r="290" spans="1:7" ht="19.5" customHeight="1">
      <c r="A290" s="172"/>
      <c r="B290" s="172"/>
      <c r="C290" s="168" t="s">
        <v>549</v>
      </c>
      <c r="D290" s="170" t="s">
        <v>550</v>
      </c>
      <c r="E290" s="171" t="s">
        <v>935</v>
      </c>
      <c r="F290" s="171" t="s">
        <v>311</v>
      </c>
      <c r="G290" s="171" t="s">
        <v>935</v>
      </c>
    </row>
    <row r="291" spans="1:7" ht="19.5" customHeight="1">
      <c r="A291" s="172"/>
      <c r="B291" s="172"/>
      <c r="C291" s="168" t="s">
        <v>645</v>
      </c>
      <c r="D291" s="170" t="s">
        <v>646</v>
      </c>
      <c r="E291" s="171" t="s">
        <v>936</v>
      </c>
      <c r="F291" s="171" t="s">
        <v>311</v>
      </c>
      <c r="G291" s="171" t="s">
        <v>936</v>
      </c>
    </row>
    <row r="292" spans="1:7" ht="19.5" customHeight="1">
      <c r="A292" s="172"/>
      <c r="B292" s="172"/>
      <c r="C292" s="168" t="s">
        <v>552</v>
      </c>
      <c r="D292" s="170" t="s">
        <v>553</v>
      </c>
      <c r="E292" s="171" t="s">
        <v>937</v>
      </c>
      <c r="F292" s="171" t="s">
        <v>311</v>
      </c>
      <c r="G292" s="171" t="s">
        <v>937</v>
      </c>
    </row>
    <row r="293" spans="1:7" ht="19.5" customHeight="1">
      <c r="A293" s="172"/>
      <c r="B293" s="172"/>
      <c r="C293" s="168" t="s">
        <v>555</v>
      </c>
      <c r="D293" s="170" t="s">
        <v>556</v>
      </c>
      <c r="E293" s="171" t="s">
        <v>938</v>
      </c>
      <c r="F293" s="171" t="s">
        <v>311</v>
      </c>
      <c r="G293" s="171" t="s">
        <v>938</v>
      </c>
    </row>
    <row r="294" spans="1:7" ht="19.5" customHeight="1">
      <c r="A294" s="172"/>
      <c r="B294" s="172"/>
      <c r="C294" s="168" t="s">
        <v>631</v>
      </c>
      <c r="D294" s="170" t="s">
        <v>632</v>
      </c>
      <c r="E294" s="171" t="s">
        <v>939</v>
      </c>
      <c r="F294" s="171" t="s">
        <v>311</v>
      </c>
      <c r="G294" s="171" t="s">
        <v>939</v>
      </c>
    </row>
    <row r="295" spans="1:7" ht="19.5" customHeight="1">
      <c r="A295" s="172"/>
      <c r="B295" s="172"/>
      <c r="C295" s="168" t="s">
        <v>558</v>
      </c>
      <c r="D295" s="170" t="s">
        <v>559</v>
      </c>
      <c r="E295" s="171" t="s">
        <v>940</v>
      </c>
      <c r="F295" s="171" t="s">
        <v>311</v>
      </c>
      <c r="G295" s="171" t="s">
        <v>940</v>
      </c>
    </row>
    <row r="296" spans="1:7" ht="19.5" customHeight="1">
      <c r="A296" s="172"/>
      <c r="B296" s="172"/>
      <c r="C296" s="168" t="s">
        <v>869</v>
      </c>
      <c r="D296" s="170" t="s">
        <v>870</v>
      </c>
      <c r="E296" s="171" t="s">
        <v>781</v>
      </c>
      <c r="F296" s="171" t="s">
        <v>311</v>
      </c>
      <c r="G296" s="171" t="s">
        <v>781</v>
      </c>
    </row>
    <row r="297" spans="1:7" ht="19.5" customHeight="1">
      <c r="A297" s="172"/>
      <c r="B297" s="172"/>
      <c r="C297" s="168" t="s">
        <v>872</v>
      </c>
      <c r="D297" s="170" t="s">
        <v>873</v>
      </c>
      <c r="E297" s="171" t="s">
        <v>941</v>
      </c>
      <c r="F297" s="171" t="s">
        <v>311</v>
      </c>
      <c r="G297" s="171" t="s">
        <v>941</v>
      </c>
    </row>
    <row r="298" spans="1:7" ht="19.5" customHeight="1">
      <c r="A298" s="172"/>
      <c r="B298" s="172"/>
      <c r="C298" s="168" t="s">
        <v>596</v>
      </c>
      <c r="D298" s="170" t="s">
        <v>597</v>
      </c>
      <c r="E298" s="171" t="s">
        <v>942</v>
      </c>
      <c r="F298" s="171" t="s">
        <v>311</v>
      </c>
      <c r="G298" s="171" t="s">
        <v>942</v>
      </c>
    </row>
    <row r="299" spans="1:7" ht="19.5" customHeight="1">
      <c r="A299" s="172"/>
      <c r="B299" s="172"/>
      <c r="C299" s="168" t="s">
        <v>578</v>
      </c>
      <c r="D299" s="170" t="s">
        <v>579</v>
      </c>
      <c r="E299" s="171" t="s">
        <v>943</v>
      </c>
      <c r="F299" s="171" t="s">
        <v>311</v>
      </c>
      <c r="G299" s="171" t="s">
        <v>943</v>
      </c>
    </row>
    <row r="300" spans="1:7" ht="19.5" customHeight="1">
      <c r="A300" s="172"/>
      <c r="B300" s="172"/>
      <c r="C300" s="168" t="s">
        <v>651</v>
      </c>
      <c r="D300" s="170" t="s">
        <v>652</v>
      </c>
      <c r="E300" s="171" t="s">
        <v>944</v>
      </c>
      <c r="F300" s="171" t="s">
        <v>311</v>
      </c>
      <c r="G300" s="171" t="s">
        <v>944</v>
      </c>
    </row>
    <row r="301" spans="1:7" ht="19.5" customHeight="1">
      <c r="A301" s="172"/>
      <c r="B301" s="172"/>
      <c r="C301" s="168" t="s">
        <v>561</v>
      </c>
      <c r="D301" s="170" t="s">
        <v>562</v>
      </c>
      <c r="E301" s="171" t="s">
        <v>945</v>
      </c>
      <c r="F301" s="171" t="s">
        <v>311</v>
      </c>
      <c r="G301" s="171" t="s">
        <v>945</v>
      </c>
    </row>
    <row r="302" spans="1:7" ht="19.5" customHeight="1">
      <c r="A302" s="172"/>
      <c r="B302" s="172"/>
      <c r="C302" s="168" t="s">
        <v>710</v>
      </c>
      <c r="D302" s="170" t="s">
        <v>711</v>
      </c>
      <c r="E302" s="171" t="s">
        <v>946</v>
      </c>
      <c r="F302" s="171" t="s">
        <v>311</v>
      </c>
      <c r="G302" s="171" t="s">
        <v>946</v>
      </c>
    </row>
    <row r="303" spans="1:7" ht="22.5">
      <c r="A303" s="172"/>
      <c r="B303" s="172"/>
      <c r="C303" s="168" t="s">
        <v>655</v>
      </c>
      <c r="D303" s="170" t="s">
        <v>656</v>
      </c>
      <c r="E303" s="171" t="s">
        <v>947</v>
      </c>
      <c r="F303" s="171" t="s">
        <v>311</v>
      </c>
      <c r="G303" s="171" t="s">
        <v>947</v>
      </c>
    </row>
    <row r="304" spans="1:7" ht="19.5" customHeight="1">
      <c r="A304" s="172"/>
      <c r="B304" s="172"/>
      <c r="C304" s="168" t="s">
        <v>679</v>
      </c>
      <c r="D304" s="170" t="s">
        <v>680</v>
      </c>
      <c r="E304" s="171" t="s">
        <v>653</v>
      </c>
      <c r="F304" s="171" t="s">
        <v>311</v>
      </c>
      <c r="G304" s="171" t="s">
        <v>653</v>
      </c>
    </row>
    <row r="305" spans="1:7" ht="19.5" customHeight="1">
      <c r="A305" s="172"/>
      <c r="B305" s="172"/>
      <c r="C305" s="168" t="s">
        <v>657</v>
      </c>
      <c r="D305" s="170" t="s">
        <v>658</v>
      </c>
      <c r="E305" s="171" t="s">
        <v>948</v>
      </c>
      <c r="F305" s="171" t="s">
        <v>311</v>
      </c>
      <c r="G305" s="171" t="s">
        <v>948</v>
      </c>
    </row>
    <row r="306" spans="1:7" ht="19.5" customHeight="1">
      <c r="A306" s="172"/>
      <c r="B306" s="172"/>
      <c r="C306" s="168" t="s">
        <v>564</v>
      </c>
      <c r="D306" s="170" t="s">
        <v>565</v>
      </c>
      <c r="E306" s="171" t="s">
        <v>949</v>
      </c>
      <c r="F306" s="171" t="s">
        <v>311</v>
      </c>
      <c r="G306" s="171" t="s">
        <v>949</v>
      </c>
    </row>
    <row r="307" spans="1:7" ht="19.5" customHeight="1">
      <c r="A307" s="172"/>
      <c r="B307" s="172"/>
      <c r="C307" s="168" t="s">
        <v>661</v>
      </c>
      <c r="D307" s="170" t="s">
        <v>662</v>
      </c>
      <c r="E307" s="171" t="s">
        <v>950</v>
      </c>
      <c r="F307" s="171" t="s">
        <v>311</v>
      </c>
      <c r="G307" s="171" t="s">
        <v>950</v>
      </c>
    </row>
    <row r="308" spans="1:7" ht="22.5">
      <c r="A308" s="172"/>
      <c r="B308" s="172"/>
      <c r="C308" s="168" t="s">
        <v>664</v>
      </c>
      <c r="D308" s="170" t="s">
        <v>665</v>
      </c>
      <c r="E308" s="171" t="s">
        <v>812</v>
      </c>
      <c r="F308" s="171" t="s">
        <v>311</v>
      </c>
      <c r="G308" s="171" t="s">
        <v>812</v>
      </c>
    </row>
    <row r="309" spans="1:7" ht="19.5" customHeight="1">
      <c r="A309" s="172"/>
      <c r="B309" s="172"/>
      <c r="C309" s="168" t="s">
        <v>582</v>
      </c>
      <c r="D309" s="170" t="s">
        <v>583</v>
      </c>
      <c r="E309" s="171" t="s">
        <v>951</v>
      </c>
      <c r="F309" s="171" t="s">
        <v>311</v>
      </c>
      <c r="G309" s="171" t="s">
        <v>951</v>
      </c>
    </row>
    <row r="310" spans="1:7" ht="19.5" customHeight="1">
      <c r="A310" s="167"/>
      <c r="B310" s="168" t="s">
        <v>73</v>
      </c>
      <c r="C310" s="169"/>
      <c r="D310" s="170" t="s">
        <v>952</v>
      </c>
      <c r="E310" s="171" t="s">
        <v>953</v>
      </c>
      <c r="F310" s="171" t="s">
        <v>311</v>
      </c>
      <c r="G310" s="171" t="s">
        <v>953</v>
      </c>
    </row>
    <row r="311" spans="1:7" ht="19.5" customHeight="1">
      <c r="A311" s="172"/>
      <c r="B311" s="172"/>
      <c r="C311" s="168" t="s">
        <v>552</v>
      </c>
      <c r="D311" s="170" t="s">
        <v>553</v>
      </c>
      <c r="E311" s="171" t="s">
        <v>812</v>
      </c>
      <c r="F311" s="171" t="s">
        <v>311</v>
      </c>
      <c r="G311" s="171" t="s">
        <v>812</v>
      </c>
    </row>
    <row r="312" spans="1:7" ht="19.5" customHeight="1">
      <c r="A312" s="172"/>
      <c r="B312" s="172"/>
      <c r="C312" s="168" t="s">
        <v>555</v>
      </c>
      <c r="D312" s="170" t="s">
        <v>556</v>
      </c>
      <c r="E312" s="171" t="s">
        <v>360</v>
      </c>
      <c r="F312" s="171" t="s">
        <v>311</v>
      </c>
      <c r="G312" s="171" t="s">
        <v>360</v>
      </c>
    </row>
    <row r="313" spans="1:7" ht="19.5" customHeight="1">
      <c r="A313" s="172"/>
      <c r="B313" s="172"/>
      <c r="C313" s="168" t="s">
        <v>631</v>
      </c>
      <c r="D313" s="170" t="s">
        <v>632</v>
      </c>
      <c r="E313" s="171" t="s">
        <v>954</v>
      </c>
      <c r="F313" s="171" t="s">
        <v>311</v>
      </c>
      <c r="G313" s="171" t="s">
        <v>954</v>
      </c>
    </row>
    <row r="314" spans="1:7" ht="19.5" customHeight="1">
      <c r="A314" s="172"/>
      <c r="B314" s="172"/>
      <c r="C314" s="168" t="s">
        <v>558</v>
      </c>
      <c r="D314" s="170" t="s">
        <v>559</v>
      </c>
      <c r="E314" s="171" t="s">
        <v>955</v>
      </c>
      <c r="F314" s="171" t="s">
        <v>311</v>
      </c>
      <c r="G314" s="171" t="s">
        <v>955</v>
      </c>
    </row>
    <row r="315" spans="1:7" ht="19.5" customHeight="1">
      <c r="A315" s="172"/>
      <c r="B315" s="172"/>
      <c r="C315" s="168" t="s">
        <v>561</v>
      </c>
      <c r="D315" s="170" t="s">
        <v>562</v>
      </c>
      <c r="E315" s="171" t="s">
        <v>956</v>
      </c>
      <c r="F315" s="171" t="s">
        <v>311</v>
      </c>
      <c r="G315" s="171" t="s">
        <v>956</v>
      </c>
    </row>
    <row r="316" spans="1:7" ht="19.5" customHeight="1">
      <c r="A316" s="172"/>
      <c r="B316" s="172"/>
      <c r="C316" s="168" t="s">
        <v>564</v>
      </c>
      <c r="D316" s="170" t="s">
        <v>565</v>
      </c>
      <c r="E316" s="171" t="s">
        <v>957</v>
      </c>
      <c r="F316" s="171" t="s">
        <v>311</v>
      </c>
      <c r="G316" s="171" t="s">
        <v>957</v>
      </c>
    </row>
    <row r="317" spans="1:7" ht="19.5" customHeight="1">
      <c r="A317" s="167"/>
      <c r="B317" s="168" t="s">
        <v>958</v>
      </c>
      <c r="C317" s="169"/>
      <c r="D317" s="170" t="s">
        <v>959</v>
      </c>
      <c r="E317" s="171" t="s">
        <v>960</v>
      </c>
      <c r="F317" s="171" t="s">
        <v>311</v>
      </c>
      <c r="G317" s="171" t="s">
        <v>960</v>
      </c>
    </row>
    <row r="318" spans="1:7" ht="19.5" customHeight="1">
      <c r="A318" s="172"/>
      <c r="B318" s="172"/>
      <c r="C318" s="168" t="s">
        <v>558</v>
      </c>
      <c r="D318" s="170" t="s">
        <v>559</v>
      </c>
      <c r="E318" s="171" t="s">
        <v>653</v>
      </c>
      <c r="F318" s="171" t="s">
        <v>311</v>
      </c>
      <c r="G318" s="171" t="s">
        <v>653</v>
      </c>
    </row>
    <row r="319" spans="1:7" ht="19.5" customHeight="1">
      <c r="A319" s="172"/>
      <c r="B319" s="172"/>
      <c r="C319" s="168" t="s">
        <v>561</v>
      </c>
      <c r="D319" s="170" t="s">
        <v>562</v>
      </c>
      <c r="E319" s="171" t="s">
        <v>961</v>
      </c>
      <c r="F319" s="171" t="s">
        <v>962</v>
      </c>
      <c r="G319" s="171" t="s">
        <v>963</v>
      </c>
    </row>
    <row r="320" spans="1:7" ht="19.5" customHeight="1">
      <c r="A320" s="172"/>
      <c r="B320" s="172"/>
      <c r="C320" s="168" t="s">
        <v>657</v>
      </c>
      <c r="D320" s="170" t="s">
        <v>658</v>
      </c>
      <c r="E320" s="171" t="s">
        <v>964</v>
      </c>
      <c r="F320" s="171" t="s">
        <v>965</v>
      </c>
      <c r="G320" s="171" t="s">
        <v>966</v>
      </c>
    </row>
    <row r="321" spans="1:7" ht="22.5">
      <c r="A321" s="172"/>
      <c r="B321" s="172"/>
      <c r="C321" s="168" t="s">
        <v>664</v>
      </c>
      <c r="D321" s="170" t="s">
        <v>665</v>
      </c>
      <c r="E321" s="171" t="s">
        <v>967</v>
      </c>
      <c r="F321" s="171" t="s">
        <v>311</v>
      </c>
      <c r="G321" s="171" t="s">
        <v>967</v>
      </c>
    </row>
    <row r="322" spans="1:7" ht="19.5" customHeight="1">
      <c r="A322" s="167"/>
      <c r="B322" s="168" t="s">
        <v>461</v>
      </c>
      <c r="C322" s="169"/>
      <c r="D322" s="170" t="s">
        <v>462</v>
      </c>
      <c r="E322" s="171" t="s">
        <v>968</v>
      </c>
      <c r="F322" s="171" t="s">
        <v>311</v>
      </c>
      <c r="G322" s="171" t="s">
        <v>968</v>
      </c>
    </row>
    <row r="323" spans="1:7" ht="19.5" customHeight="1">
      <c r="A323" s="172"/>
      <c r="B323" s="172"/>
      <c r="C323" s="168" t="s">
        <v>575</v>
      </c>
      <c r="D323" s="170" t="s">
        <v>576</v>
      </c>
      <c r="E323" s="171" t="s">
        <v>969</v>
      </c>
      <c r="F323" s="171" t="s">
        <v>311</v>
      </c>
      <c r="G323" s="171" t="s">
        <v>969</v>
      </c>
    </row>
    <row r="324" spans="1:7" ht="19.5" customHeight="1">
      <c r="A324" s="172"/>
      <c r="B324" s="172"/>
      <c r="C324" s="168" t="s">
        <v>549</v>
      </c>
      <c r="D324" s="170" t="s">
        <v>550</v>
      </c>
      <c r="E324" s="171" t="s">
        <v>970</v>
      </c>
      <c r="F324" s="171" t="s">
        <v>311</v>
      </c>
      <c r="G324" s="171" t="s">
        <v>970</v>
      </c>
    </row>
    <row r="325" spans="1:7" ht="19.5" customHeight="1">
      <c r="A325" s="172"/>
      <c r="B325" s="172"/>
      <c r="C325" s="168" t="s">
        <v>645</v>
      </c>
      <c r="D325" s="170" t="s">
        <v>646</v>
      </c>
      <c r="E325" s="171" t="s">
        <v>971</v>
      </c>
      <c r="F325" s="171" t="s">
        <v>311</v>
      </c>
      <c r="G325" s="171" t="s">
        <v>971</v>
      </c>
    </row>
    <row r="326" spans="1:7" ht="19.5" customHeight="1">
      <c r="A326" s="172"/>
      <c r="B326" s="172"/>
      <c r="C326" s="168" t="s">
        <v>552</v>
      </c>
      <c r="D326" s="170" t="s">
        <v>553</v>
      </c>
      <c r="E326" s="171" t="s">
        <v>972</v>
      </c>
      <c r="F326" s="171" t="s">
        <v>311</v>
      </c>
      <c r="G326" s="171" t="s">
        <v>972</v>
      </c>
    </row>
    <row r="327" spans="1:7" ht="19.5" customHeight="1">
      <c r="A327" s="172"/>
      <c r="B327" s="172"/>
      <c r="C327" s="168" t="s">
        <v>555</v>
      </c>
      <c r="D327" s="170" t="s">
        <v>556</v>
      </c>
      <c r="E327" s="171" t="s">
        <v>973</v>
      </c>
      <c r="F327" s="171" t="s">
        <v>311</v>
      </c>
      <c r="G327" s="171" t="s">
        <v>973</v>
      </c>
    </row>
    <row r="328" spans="1:7" ht="19.5" customHeight="1">
      <c r="A328" s="172"/>
      <c r="B328" s="172"/>
      <c r="C328" s="168" t="s">
        <v>631</v>
      </c>
      <c r="D328" s="170" t="s">
        <v>632</v>
      </c>
      <c r="E328" s="171" t="s">
        <v>974</v>
      </c>
      <c r="F328" s="171" t="s">
        <v>311</v>
      </c>
      <c r="G328" s="171" t="s">
        <v>974</v>
      </c>
    </row>
    <row r="329" spans="1:7" ht="19.5" customHeight="1">
      <c r="A329" s="172"/>
      <c r="B329" s="172"/>
      <c r="C329" s="168" t="s">
        <v>558</v>
      </c>
      <c r="D329" s="170" t="s">
        <v>559</v>
      </c>
      <c r="E329" s="171" t="s">
        <v>975</v>
      </c>
      <c r="F329" s="171" t="s">
        <v>311</v>
      </c>
      <c r="G329" s="171" t="s">
        <v>975</v>
      </c>
    </row>
    <row r="330" spans="1:7" ht="19.5" customHeight="1">
      <c r="A330" s="172"/>
      <c r="B330" s="172"/>
      <c r="C330" s="168" t="s">
        <v>918</v>
      </c>
      <c r="D330" s="170" t="s">
        <v>919</v>
      </c>
      <c r="E330" s="171" t="s">
        <v>976</v>
      </c>
      <c r="F330" s="171" t="s">
        <v>311</v>
      </c>
      <c r="G330" s="171" t="s">
        <v>976</v>
      </c>
    </row>
    <row r="331" spans="1:7" ht="19.5" customHeight="1">
      <c r="A331" s="172"/>
      <c r="B331" s="172"/>
      <c r="C331" s="168" t="s">
        <v>869</v>
      </c>
      <c r="D331" s="170" t="s">
        <v>870</v>
      </c>
      <c r="E331" s="171" t="s">
        <v>360</v>
      </c>
      <c r="F331" s="171" t="s">
        <v>311</v>
      </c>
      <c r="G331" s="171" t="s">
        <v>360</v>
      </c>
    </row>
    <row r="332" spans="1:7" ht="19.5" customHeight="1">
      <c r="A332" s="172"/>
      <c r="B332" s="172"/>
      <c r="C332" s="168" t="s">
        <v>578</v>
      </c>
      <c r="D332" s="170" t="s">
        <v>579</v>
      </c>
      <c r="E332" s="171" t="s">
        <v>733</v>
      </c>
      <c r="F332" s="171" t="s">
        <v>311</v>
      </c>
      <c r="G332" s="171" t="s">
        <v>733</v>
      </c>
    </row>
    <row r="333" spans="1:7" ht="19.5" customHeight="1">
      <c r="A333" s="172"/>
      <c r="B333" s="172"/>
      <c r="C333" s="168" t="s">
        <v>651</v>
      </c>
      <c r="D333" s="170" t="s">
        <v>652</v>
      </c>
      <c r="E333" s="171" t="s">
        <v>977</v>
      </c>
      <c r="F333" s="171" t="s">
        <v>311</v>
      </c>
      <c r="G333" s="171" t="s">
        <v>977</v>
      </c>
    </row>
    <row r="334" spans="1:7" ht="19.5" customHeight="1">
      <c r="A334" s="172"/>
      <c r="B334" s="172"/>
      <c r="C334" s="168" t="s">
        <v>561</v>
      </c>
      <c r="D334" s="170" t="s">
        <v>562</v>
      </c>
      <c r="E334" s="171" t="s">
        <v>978</v>
      </c>
      <c r="F334" s="171" t="s">
        <v>311</v>
      </c>
      <c r="G334" s="171" t="s">
        <v>978</v>
      </c>
    </row>
    <row r="335" spans="1:7" ht="19.5" customHeight="1">
      <c r="A335" s="172"/>
      <c r="B335" s="172"/>
      <c r="C335" s="168" t="s">
        <v>661</v>
      </c>
      <c r="D335" s="170" t="s">
        <v>662</v>
      </c>
      <c r="E335" s="171" t="s">
        <v>979</v>
      </c>
      <c r="F335" s="171" t="s">
        <v>311</v>
      </c>
      <c r="G335" s="171" t="s">
        <v>979</v>
      </c>
    </row>
    <row r="336" spans="1:7" ht="19.5" customHeight="1">
      <c r="A336" s="167"/>
      <c r="B336" s="168" t="s">
        <v>464</v>
      </c>
      <c r="C336" s="169"/>
      <c r="D336" s="170" t="s">
        <v>312</v>
      </c>
      <c r="E336" s="171" t="s">
        <v>980</v>
      </c>
      <c r="F336" s="171" t="s">
        <v>311</v>
      </c>
      <c r="G336" s="171" t="s">
        <v>980</v>
      </c>
    </row>
    <row r="337" spans="1:7" ht="19.5" customHeight="1">
      <c r="A337" s="172"/>
      <c r="B337" s="172"/>
      <c r="C337" s="168" t="s">
        <v>631</v>
      </c>
      <c r="D337" s="170" t="s">
        <v>632</v>
      </c>
      <c r="E337" s="171" t="s">
        <v>442</v>
      </c>
      <c r="F337" s="171" t="s">
        <v>311</v>
      </c>
      <c r="G337" s="171" t="s">
        <v>442</v>
      </c>
    </row>
    <row r="338" spans="1:7" ht="19.5" customHeight="1">
      <c r="A338" s="172"/>
      <c r="B338" s="172"/>
      <c r="C338" s="168" t="s">
        <v>558</v>
      </c>
      <c r="D338" s="170" t="s">
        <v>559</v>
      </c>
      <c r="E338" s="171" t="s">
        <v>981</v>
      </c>
      <c r="F338" s="171" t="s">
        <v>311</v>
      </c>
      <c r="G338" s="171" t="s">
        <v>981</v>
      </c>
    </row>
    <row r="339" spans="1:7" ht="19.5" customHeight="1">
      <c r="A339" s="172"/>
      <c r="B339" s="172"/>
      <c r="C339" s="168" t="s">
        <v>564</v>
      </c>
      <c r="D339" s="170" t="s">
        <v>565</v>
      </c>
      <c r="E339" s="171" t="s">
        <v>781</v>
      </c>
      <c r="F339" s="171" t="s">
        <v>311</v>
      </c>
      <c r="G339" s="171" t="s">
        <v>781</v>
      </c>
    </row>
    <row r="340" spans="1:7" ht="19.5" customHeight="1">
      <c r="A340" s="172"/>
      <c r="B340" s="172"/>
      <c r="C340" s="168" t="s">
        <v>661</v>
      </c>
      <c r="D340" s="170" t="s">
        <v>662</v>
      </c>
      <c r="E340" s="171" t="s">
        <v>982</v>
      </c>
      <c r="F340" s="171" t="s">
        <v>311</v>
      </c>
      <c r="G340" s="171" t="s">
        <v>982</v>
      </c>
    </row>
    <row r="341" spans="1:7" ht="19.5" customHeight="1">
      <c r="A341" s="164" t="s">
        <v>74</v>
      </c>
      <c r="B341" s="164"/>
      <c r="C341" s="164"/>
      <c r="D341" s="165" t="s">
        <v>30</v>
      </c>
      <c r="E341" s="166" t="s">
        <v>983</v>
      </c>
      <c r="F341" s="166" t="s">
        <v>311</v>
      </c>
      <c r="G341" s="166" t="s">
        <v>983</v>
      </c>
    </row>
    <row r="342" spans="1:7" ht="19.5" customHeight="1">
      <c r="A342" s="167"/>
      <c r="B342" s="168" t="s">
        <v>984</v>
      </c>
      <c r="C342" s="169"/>
      <c r="D342" s="170" t="s">
        <v>985</v>
      </c>
      <c r="E342" s="171" t="s">
        <v>986</v>
      </c>
      <c r="F342" s="171" t="s">
        <v>311</v>
      </c>
      <c r="G342" s="171" t="s">
        <v>986</v>
      </c>
    </row>
    <row r="343" spans="1:7" ht="19.5" customHeight="1">
      <c r="A343" s="172"/>
      <c r="B343" s="172"/>
      <c r="C343" s="168" t="s">
        <v>631</v>
      </c>
      <c r="D343" s="170" t="s">
        <v>632</v>
      </c>
      <c r="E343" s="171" t="s">
        <v>491</v>
      </c>
      <c r="F343" s="171" t="s">
        <v>311</v>
      </c>
      <c r="G343" s="171" t="s">
        <v>491</v>
      </c>
    </row>
    <row r="344" spans="1:7" ht="19.5" customHeight="1">
      <c r="A344" s="172"/>
      <c r="B344" s="172"/>
      <c r="C344" s="168" t="s">
        <v>558</v>
      </c>
      <c r="D344" s="170" t="s">
        <v>559</v>
      </c>
      <c r="E344" s="171" t="s">
        <v>987</v>
      </c>
      <c r="F344" s="171" t="s">
        <v>311</v>
      </c>
      <c r="G344" s="171" t="s">
        <v>987</v>
      </c>
    </row>
    <row r="345" spans="1:7" ht="19.5" customHeight="1">
      <c r="A345" s="172"/>
      <c r="B345" s="172"/>
      <c r="C345" s="168" t="s">
        <v>918</v>
      </c>
      <c r="D345" s="170" t="s">
        <v>919</v>
      </c>
      <c r="E345" s="171" t="s">
        <v>988</v>
      </c>
      <c r="F345" s="171" t="s">
        <v>311</v>
      </c>
      <c r="G345" s="171" t="s">
        <v>988</v>
      </c>
    </row>
    <row r="346" spans="1:7" ht="19.5" customHeight="1">
      <c r="A346" s="172"/>
      <c r="B346" s="172"/>
      <c r="C346" s="168" t="s">
        <v>561</v>
      </c>
      <c r="D346" s="170" t="s">
        <v>562</v>
      </c>
      <c r="E346" s="171" t="s">
        <v>812</v>
      </c>
      <c r="F346" s="171" t="s">
        <v>311</v>
      </c>
      <c r="G346" s="171" t="s">
        <v>812</v>
      </c>
    </row>
    <row r="347" spans="1:7" ht="19.5" customHeight="1">
      <c r="A347" s="167"/>
      <c r="B347" s="168" t="s">
        <v>75</v>
      </c>
      <c r="C347" s="169"/>
      <c r="D347" s="170" t="s">
        <v>989</v>
      </c>
      <c r="E347" s="171" t="s">
        <v>990</v>
      </c>
      <c r="F347" s="171" t="s">
        <v>311</v>
      </c>
      <c r="G347" s="171" t="s">
        <v>990</v>
      </c>
    </row>
    <row r="348" spans="1:7" ht="56.25">
      <c r="A348" s="172"/>
      <c r="B348" s="172"/>
      <c r="C348" s="168" t="s">
        <v>473</v>
      </c>
      <c r="D348" s="170" t="s">
        <v>991</v>
      </c>
      <c r="E348" s="171" t="s">
        <v>992</v>
      </c>
      <c r="F348" s="171" t="s">
        <v>311</v>
      </c>
      <c r="G348" s="171" t="s">
        <v>992</v>
      </c>
    </row>
    <row r="349" spans="1:7" ht="33.75">
      <c r="A349" s="172"/>
      <c r="B349" s="172"/>
      <c r="C349" s="168" t="s">
        <v>993</v>
      </c>
      <c r="D349" s="170" t="s">
        <v>994</v>
      </c>
      <c r="E349" s="171" t="s">
        <v>995</v>
      </c>
      <c r="F349" s="171" t="s">
        <v>311</v>
      </c>
      <c r="G349" s="171" t="s">
        <v>995</v>
      </c>
    </row>
    <row r="350" spans="1:7" ht="19.5" customHeight="1">
      <c r="A350" s="172"/>
      <c r="B350" s="172"/>
      <c r="C350" s="168" t="s">
        <v>552</v>
      </c>
      <c r="D350" s="170" t="s">
        <v>553</v>
      </c>
      <c r="E350" s="171" t="s">
        <v>641</v>
      </c>
      <c r="F350" s="171" t="s">
        <v>311</v>
      </c>
      <c r="G350" s="171" t="s">
        <v>641</v>
      </c>
    </row>
    <row r="351" spans="1:7" ht="19.5" customHeight="1">
      <c r="A351" s="172"/>
      <c r="B351" s="172"/>
      <c r="C351" s="168" t="s">
        <v>631</v>
      </c>
      <c r="D351" s="170" t="s">
        <v>632</v>
      </c>
      <c r="E351" s="171" t="s">
        <v>996</v>
      </c>
      <c r="F351" s="171" t="s">
        <v>311</v>
      </c>
      <c r="G351" s="171" t="s">
        <v>996</v>
      </c>
    </row>
    <row r="352" spans="1:7" ht="19.5" customHeight="1">
      <c r="A352" s="172"/>
      <c r="B352" s="172"/>
      <c r="C352" s="168" t="s">
        <v>558</v>
      </c>
      <c r="D352" s="170" t="s">
        <v>559</v>
      </c>
      <c r="E352" s="171" t="s">
        <v>997</v>
      </c>
      <c r="F352" s="171" t="s">
        <v>311</v>
      </c>
      <c r="G352" s="171" t="s">
        <v>997</v>
      </c>
    </row>
    <row r="353" spans="1:7" ht="19.5" customHeight="1">
      <c r="A353" s="172"/>
      <c r="B353" s="172"/>
      <c r="C353" s="168" t="s">
        <v>918</v>
      </c>
      <c r="D353" s="170" t="s">
        <v>919</v>
      </c>
      <c r="E353" s="171" t="s">
        <v>998</v>
      </c>
      <c r="F353" s="171" t="s">
        <v>311</v>
      </c>
      <c r="G353" s="171" t="s">
        <v>998</v>
      </c>
    </row>
    <row r="354" spans="1:7" ht="19.5" customHeight="1">
      <c r="A354" s="172"/>
      <c r="B354" s="172"/>
      <c r="C354" s="168" t="s">
        <v>561</v>
      </c>
      <c r="D354" s="170" t="s">
        <v>562</v>
      </c>
      <c r="E354" s="171" t="s">
        <v>999</v>
      </c>
      <c r="F354" s="171" t="s">
        <v>311</v>
      </c>
      <c r="G354" s="171" t="s">
        <v>999</v>
      </c>
    </row>
    <row r="355" spans="1:7" ht="19.5" customHeight="1">
      <c r="A355" s="172"/>
      <c r="B355" s="172"/>
      <c r="C355" s="168" t="s">
        <v>710</v>
      </c>
      <c r="D355" s="170" t="s">
        <v>711</v>
      </c>
      <c r="E355" s="171" t="s">
        <v>1000</v>
      </c>
      <c r="F355" s="171" t="s">
        <v>311</v>
      </c>
      <c r="G355" s="171" t="s">
        <v>1000</v>
      </c>
    </row>
    <row r="356" spans="1:7" ht="19.5" customHeight="1">
      <c r="A356" s="172"/>
      <c r="B356" s="172"/>
      <c r="C356" s="168" t="s">
        <v>657</v>
      </c>
      <c r="D356" s="170" t="s">
        <v>658</v>
      </c>
      <c r="E356" s="171" t="s">
        <v>733</v>
      </c>
      <c r="F356" s="171" t="s">
        <v>311</v>
      </c>
      <c r="G356" s="171" t="s">
        <v>733</v>
      </c>
    </row>
    <row r="357" spans="1:7" ht="19.5" customHeight="1">
      <c r="A357" s="172"/>
      <c r="B357" s="172"/>
      <c r="C357" s="168" t="s">
        <v>582</v>
      </c>
      <c r="D357" s="170" t="s">
        <v>583</v>
      </c>
      <c r="E357" s="171" t="s">
        <v>1001</v>
      </c>
      <c r="F357" s="171" t="s">
        <v>311</v>
      </c>
      <c r="G357" s="171" t="s">
        <v>1001</v>
      </c>
    </row>
    <row r="358" spans="1:7" ht="19.5" customHeight="1">
      <c r="A358" s="167"/>
      <c r="B358" s="168" t="s">
        <v>1002</v>
      </c>
      <c r="C358" s="169"/>
      <c r="D358" s="170" t="s">
        <v>312</v>
      </c>
      <c r="E358" s="171" t="s">
        <v>513</v>
      </c>
      <c r="F358" s="171" t="s">
        <v>311</v>
      </c>
      <c r="G358" s="171" t="s">
        <v>513</v>
      </c>
    </row>
    <row r="359" spans="1:7" ht="19.5" customHeight="1">
      <c r="A359" s="172"/>
      <c r="B359" s="172"/>
      <c r="C359" s="168" t="s">
        <v>564</v>
      </c>
      <c r="D359" s="170" t="s">
        <v>565</v>
      </c>
      <c r="E359" s="171" t="s">
        <v>513</v>
      </c>
      <c r="F359" s="171" t="s">
        <v>311</v>
      </c>
      <c r="G359" s="171" t="s">
        <v>513</v>
      </c>
    </row>
    <row r="360" spans="1:7" ht="19.5" customHeight="1">
      <c r="A360" s="164" t="s">
        <v>99</v>
      </c>
      <c r="B360" s="164"/>
      <c r="C360" s="164"/>
      <c r="D360" s="165" t="s">
        <v>127</v>
      </c>
      <c r="E360" s="166" t="s">
        <v>1003</v>
      </c>
      <c r="F360" s="166" t="s">
        <v>1004</v>
      </c>
      <c r="G360" s="166" t="s">
        <v>1005</v>
      </c>
    </row>
    <row r="361" spans="1:7" ht="33.75">
      <c r="A361" s="167"/>
      <c r="B361" s="168" t="s">
        <v>469</v>
      </c>
      <c r="C361" s="169"/>
      <c r="D361" s="170" t="s">
        <v>470</v>
      </c>
      <c r="E361" s="171" t="s">
        <v>1006</v>
      </c>
      <c r="F361" s="171" t="s">
        <v>311</v>
      </c>
      <c r="G361" s="171" t="s">
        <v>1006</v>
      </c>
    </row>
    <row r="362" spans="1:7" ht="19.5" customHeight="1">
      <c r="A362" s="172"/>
      <c r="B362" s="172"/>
      <c r="C362" s="168" t="s">
        <v>575</v>
      </c>
      <c r="D362" s="170" t="s">
        <v>576</v>
      </c>
      <c r="E362" s="171" t="s">
        <v>733</v>
      </c>
      <c r="F362" s="171" t="s">
        <v>311</v>
      </c>
      <c r="G362" s="171" t="s">
        <v>733</v>
      </c>
    </row>
    <row r="363" spans="1:7" ht="19.5" customHeight="1">
      <c r="A363" s="172"/>
      <c r="B363" s="172"/>
      <c r="C363" s="168" t="s">
        <v>1007</v>
      </c>
      <c r="D363" s="170" t="s">
        <v>1008</v>
      </c>
      <c r="E363" s="171" t="s">
        <v>1009</v>
      </c>
      <c r="F363" s="171" t="s">
        <v>311</v>
      </c>
      <c r="G363" s="171" t="s">
        <v>1009</v>
      </c>
    </row>
    <row r="364" spans="1:7" ht="19.5" customHeight="1">
      <c r="A364" s="172"/>
      <c r="B364" s="172"/>
      <c r="C364" s="168" t="s">
        <v>549</v>
      </c>
      <c r="D364" s="170" t="s">
        <v>550</v>
      </c>
      <c r="E364" s="171" t="s">
        <v>1010</v>
      </c>
      <c r="F364" s="171" t="s">
        <v>311</v>
      </c>
      <c r="G364" s="171" t="s">
        <v>1010</v>
      </c>
    </row>
    <row r="365" spans="1:7" ht="19.5" customHeight="1">
      <c r="A365" s="172"/>
      <c r="B365" s="172"/>
      <c r="C365" s="168" t="s">
        <v>645</v>
      </c>
      <c r="D365" s="170" t="s">
        <v>646</v>
      </c>
      <c r="E365" s="171" t="s">
        <v>1011</v>
      </c>
      <c r="F365" s="171" t="s">
        <v>311</v>
      </c>
      <c r="G365" s="171" t="s">
        <v>1011</v>
      </c>
    </row>
    <row r="366" spans="1:7" ht="19.5" customHeight="1">
      <c r="A366" s="172"/>
      <c r="B366" s="172"/>
      <c r="C366" s="168" t="s">
        <v>552</v>
      </c>
      <c r="D366" s="170" t="s">
        <v>553</v>
      </c>
      <c r="E366" s="171" t="s">
        <v>1012</v>
      </c>
      <c r="F366" s="171" t="s">
        <v>311</v>
      </c>
      <c r="G366" s="171" t="s">
        <v>1012</v>
      </c>
    </row>
    <row r="367" spans="1:7" ht="19.5" customHeight="1">
      <c r="A367" s="172"/>
      <c r="B367" s="172"/>
      <c r="C367" s="168" t="s">
        <v>555</v>
      </c>
      <c r="D367" s="170" t="s">
        <v>556</v>
      </c>
      <c r="E367" s="171" t="s">
        <v>1013</v>
      </c>
      <c r="F367" s="171" t="s">
        <v>311</v>
      </c>
      <c r="G367" s="171" t="s">
        <v>1013</v>
      </c>
    </row>
    <row r="368" spans="1:7" ht="19.5" customHeight="1">
      <c r="A368" s="172"/>
      <c r="B368" s="172"/>
      <c r="C368" s="168" t="s">
        <v>631</v>
      </c>
      <c r="D368" s="170" t="s">
        <v>632</v>
      </c>
      <c r="E368" s="171" t="s">
        <v>1014</v>
      </c>
      <c r="F368" s="171" t="s">
        <v>311</v>
      </c>
      <c r="G368" s="171" t="s">
        <v>1014</v>
      </c>
    </row>
    <row r="369" spans="1:7" ht="19.5" customHeight="1">
      <c r="A369" s="172"/>
      <c r="B369" s="172"/>
      <c r="C369" s="168" t="s">
        <v>558</v>
      </c>
      <c r="D369" s="170" t="s">
        <v>559</v>
      </c>
      <c r="E369" s="171" t="s">
        <v>1015</v>
      </c>
      <c r="F369" s="171" t="s">
        <v>311</v>
      </c>
      <c r="G369" s="171" t="s">
        <v>1015</v>
      </c>
    </row>
    <row r="370" spans="1:7" ht="19.5" customHeight="1">
      <c r="A370" s="172"/>
      <c r="B370" s="172"/>
      <c r="C370" s="168" t="s">
        <v>596</v>
      </c>
      <c r="D370" s="170" t="s">
        <v>597</v>
      </c>
      <c r="E370" s="171" t="s">
        <v>1016</v>
      </c>
      <c r="F370" s="171" t="s">
        <v>360</v>
      </c>
      <c r="G370" s="171" t="s">
        <v>1017</v>
      </c>
    </row>
    <row r="371" spans="1:7" ht="19.5" customHeight="1">
      <c r="A371" s="172"/>
      <c r="B371" s="172"/>
      <c r="C371" s="168" t="s">
        <v>578</v>
      </c>
      <c r="D371" s="170" t="s">
        <v>579</v>
      </c>
      <c r="E371" s="171" t="s">
        <v>641</v>
      </c>
      <c r="F371" s="171" t="s">
        <v>311</v>
      </c>
      <c r="G371" s="171" t="s">
        <v>641</v>
      </c>
    </row>
    <row r="372" spans="1:7" ht="19.5" customHeight="1">
      <c r="A372" s="172"/>
      <c r="B372" s="172"/>
      <c r="C372" s="168" t="s">
        <v>651</v>
      </c>
      <c r="D372" s="170" t="s">
        <v>652</v>
      </c>
      <c r="E372" s="171" t="s">
        <v>930</v>
      </c>
      <c r="F372" s="171" t="s">
        <v>311</v>
      </c>
      <c r="G372" s="171" t="s">
        <v>930</v>
      </c>
    </row>
    <row r="373" spans="1:7" ht="19.5" customHeight="1">
      <c r="A373" s="172"/>
      <c r="B373" s="172"/>
      <c r="C373" s="168" t="s">
        <v>561</v>
      </c>
      <c r="D373" s="170" t="s">
        <v>562</v>
      </c>
      <c r="E373" s="171" t="s">
        <v>1018</v>
      </c>
      <c r="F373" s="171" t="s">
        <v>678</v>
      </c>
      <c r="G373" s="171" t="s">
        <v>1019</v>
      </c>
    </row>
    <row r="374" spans="1:7" ht="19.5" customHeight="1">
      <c r="A374" s="172"/>
      <c r="B374" s="172"/>
      <c r="C374" s="168" t="s">
        <v>710</v>
      </c>
      <c r="D374" s="170" t="s">
        <v>711</v>
      </c>
      <c r="E374" s="171" t="s">
        <v>1020</v>
      </c>
      <c r="F374" s="171" t="s">
        <v>311</v>
      </c>
      <c r="G374" s="171" t="s">
        <v>1020</v>
      </c>
    </row>
    <row r="375" spans="1:7" ht="22.5">
      <c r="A375" s="172"/>
      <c r="B375" s="172"/>
      <c r="C375" s="168" t="s">
        <v>713</v>
      </c>
      <c r="D375" s="170" t="s">
        <v>714</v>
      </c>
      <c r="E375" s="171" t="s">
        <v>1021</v>
      </c>
      <c r="F375" s="171" t="s">
        <v>311</v>
      </c>
      <c r="G375" s="171" t="s">
        <v>1021</v>
      </c>
    </row>
    <row r="376" spans="1:7" ht="22.5">
      <c r="A376" s="172"/>
      <c r="B376" s="172"/>
      <c r="C376" s="168" t="s">
        <v>655</v>
      </c>
      <c r="D376" s="170" t="s">
        <v>656</v>
      </c>
      <c r="E376" s="171" t="s">
        <v>797</v>
      </c>
      <c r="F376" s="171" t="s">
        <v>311</v>
      </c>
      <c r="G376" s="171" t="s">
        <v>797</v>
      </c>
    </row>
    <row r="377" spans="1:7" ht="19.5" customHeight="1">
      <c r="A377" s="172"/>
      <c r="B377" s="172"/>
      <c r="C377" s="168" t="s">
        <v>657</v>
      </c>
      <c r="D377" s="170" t="s">
        <v>658</v>
      </c>
      <c r="E377" s="171" t="s">
        <v>720</v>
      </c>
      <c r="F377" s="171" t="s">
        <v>311</v>
      </c>
      <c r="G377" s="171" t="s">
        <v>720</v>
      </c>
    </row>
    <row r="378" spans="1:7" ht="19.5" customHeight="1">
      <c r="A378" s="172"/>
      <c r="B378" s="172"/>
      <c r="C378" s="168" t="s">
        <v>564</v>
      </c>
      <c r="D378" s="170" t="s">
        <v>565</v>
      </c>
      <c r="E378" s="171" t="s">
        <v>981</v>
      </c>
      <c r="F378" s="171" t="s">
        <v>311</v>
      </c>
      <c r="G378" s="171" t="s">
        <v>981</v>
      </c>
    </row>
    <row r="379" spans="1:7" ht="19.5" customHeight="1">
      <c r="A379" s="172"/>
      <c r="B379" s="172"/>
      <c r="C379" s="168" t="s">
        <v>661</v>
      </c>
      <c r="D379" s="170" t="s">
        <v>662</v>
      </c>
      <c r="E379" s="171" t="s">
        <v>817</v>
      </c>
      <c r="F379" s="171" t="s">
        <v>311</v>
      </c>
      <c r="G379" s="171" t="s">
        <v>817</v>
      </c>
    </row>
    <row r="380" spans="1:7" ht="19.5" customHeight="1">
      <c r="A380" s="172"/>
      <c r="B380" s="172"/>
      <c r="C380" s="168" t="s">
        <v>616</v>
      </c>
      <c r="D380" s="170" t="s">
        <v>617</v>
      </c>
      <c r="E380" s="171" t="s">
        <v>678</v>
      </c>
      <c r="F380" s="171" t="s">
        <v>311</v>
      </c>
      <c r="G380" s="171" t="s">
        <v>678</v>
      </c>
    </row>
    <row r="381" spans="1:7" ht="19.5" customHeight="1">
      <c r="A381" s="172"/>
      <c r="B381" s="172"/>
      <c r="C381" s="168" t="s">
        <v>621</v>
      </c>
      <c r="D381" s="170" t="s">
        <v>622</v>
      </c>
      <c r="E381" s="171" t="s">
        <v>666</v>
      </c>
      <c r="F381" s="171" t="s">
        <v>1022</v>
      </c>
      <c r="G381" s="171" t="s">
        <v>1023</v>
      </c>
    </row>
    <row r="382" spans="1:7" ht="22.5">
      <c r="A382" s="172"/>
      <c r="B382" s="172"/>
      <c r="C382" s="168" t="s">
        <v>664</v>
      </c>
      <c r="D382" s="170" t="s">
        <v>665</v>
      </c>
      <c r="E382" s="171" t="s">
        <v>720</v>
      </c>
      <c r="F382" s="171" t="s">
        <v>311</v>
      </c>
      <c r="G382" s="171" t="s">
        <v>720</v>
      </c>
    </row>
    <row r="383" spans="1:7" ht="45">
      <c r="A383" s="167"/>
      <c r="B383" s="168" t="s">
        <v>476</v>
      </c>
      <c r="C383" s="169"/>
      <c r="D383" s="170" t="s">
        <v>477</v>
      </c>
      <c r="E383" s="171" t="s">
        <v>1024</v>
      </c>
      <c r="F383" s="171" t="s">
        <v>1025</v>
      </c>
      <c r="G383" s="171" t="s">
        <v>1026</v>
      </c>
    </row>
    <row r="384" spans="1:7" ht="19.5" customHeight="1">
      <c r="A384" s="172"/>
      <c r="B384" s="172"/>
      <c r="C384" s="168" t="s">
        <v>1027</v>
      </c>
      <c r="D384" s="170" t="s">
        <v>1028</v>
      </c>
      <c r="E384" s="171" t="s">
        <v>1024</v>
      </c>
      <c r="F384" s="171" t="s">
        <v>1025</v>
      </c>
      <c r="G384" s="171" t="s">
        <v>1026</v>
      </c>
    </row>
    <row r="385" spans="1:7" ht="22.5">
      <c r="A385" s="167"/>
      <c r="B385" s="168" t="s">
        <v>100</v>
      </c>
      <c r="C385" s="169"/>
      <c r="D385" s="170" t="s">
        <v>481</v>
      </c>
      <c r="E385" s="171" t="s">
        <v>1029</v>
      </c>
      <c r="F385" s="171" t="s">
        <v>311</v>
      </c>
      <c r="G385" s="171" t="s">
        <v>1029</v>
      </c>
    </row>
    <row r="386" spans="1:7" ht="19.5" customHeight="1">
      <c r="A386" s="172"/>
      <c r="B386" s="172"/>
      <c r="C386" s="168" t="s">
        <v>1007</v>
      </c>
      <c r="D386" s="170" t="s">
        <v>1008</v>
      </c>
      <c r="E386" s="171" t="s">
        <v>1030</v>
      </c>
      <c r="F386" s="171" t="s">
        <v>311</v>
      </c>
      <c r="G386" s="171" t="s">
        <v>1030</v>
      </c>
    </row>
    <row r="387" spans="1:7" ht="19.5" customHeight="1">
      <c r="A387" s="172"/>
      <c r="B387" s="172"/>
      <c r="C387" s="168" t="s">
        <v>1031</v>
      </c>
      <c r="D387" s="170" t="s">
        <v>1008</v>
      </c>
      <c r="E387" s="171" t="s">
        <v>1032</v>
      </c>
      <c r="F387" s="171" t="s">
        <v>311</v>
      </c>
      <c r="G387" s="171" t="s">
        <v>1032</v>
      </c>
    </row>
    <row r="388" spans="1:7" ht="19.5" customHeight="1">
      <c r="A388" s="167"/>
      <c r="B388" s="168" t="s">
        <v>1033</v>
      </c>
      <c r="C388" s="169"/>
      <c r="D388" s="170" t="s">
        <v>1034</v>
      </c>
      <c r="E388" s="171" t="s">
        <v>1035</v>
      </c>
      <c r="F388" s="171" t="s">
        <v>1036</v>
      </c>
      <c r="G388" s="171" t="s">
        <v>1037</v>
      </c>
    </row>
    <row r="389" spans="1:7" ht="19.5" customHeight="1">
      <c r="A389" s="172"/>
      <c r="B389" s="172"/>
      <c r="C389" s="168" t="s">
        <v>1007</v>
      </c>
      <c r="D389" s="170" t="s">
        <v>1008</v>
      </c>
      <c r="E389" s="171" t="s">
        <v>1038</v>
      </c>
      <c r="F389" s="171" t="s">
        <v>1036</v>
      </c>
      <c r="G389" s="171" t="s">
        <v>1039</v>
      </c>
    </row>
    <row r="390" spans="1:7" ht="19.5" customHeight="1">
      <c r="A390" s="172"/>
      <c r="B390" s="172"/>
      <c r="C390" s="168" t="s">
        <v>561</v>
      </c>
      <c r="D390" s="170" t="s">
        <v>562</v>
      </c>
      <c r="E390" s="171" t="s">
        <v>1040</v>
      </c>
      <c r="F390" s="171" t="s">
        <v>311</v>
      </c>
      <c r="G390" s="171" t="s">
        <v>1040</v>
      </c>
    </row>
    <row r="391" spans="1:7" ht="19.5" customHeight="1">
      <c r="A391" s="167"/>
      <c r="B391" s="168" t="s">
        <v>485</v>
      </c>
      <c r="C391" s="169"/>
      <c r="D391" s="170" t="s">
        <v>486</v>
      </c>
      <c r="E391" s="171" t="s">
        <v>1041</v>
      </c>
      <c r="F391" s="171" t="s">
        <v>1042</v>
      </c>
      <c r="G391" s="171" t="s">
        <v>1043</v>
      </c>
    </row>
    <row r="392" spans="1:7" ht="19.5" customHeight="1">
      <c r="A392" s="172"/>
      <c r="B392" s="172"/>
      <c r="C392" s="168" t="s">
        <v>1007</v>
      </c>
      <c r="D392" s="170" t="s">
        <v>1008</v>
      </c>
      <c r="E392" s="171" t="s">
        <v>1041</v>
      </c>
      <c r="F392" s="171" t="s">
        <v>1042</v>
      </c>
      <c r="G392" s="171" t="s">
        <v>1043</v>
      </c>
    </row>
    <row r="393" spans="1:7" ht="19.5" customHeight="1">
      <c r="A393" s="167"/>
      <c r="B393" s="168" t="s">
        <v>101</v>
      </c>
      <c r="C393" s="169"/>
      <c r="D393" s="170" t="s">
        <v>153</v>
      </c>
      <c r="E393" s="171" t="s">
        <v>1044</v>
      </c>
      <c r="F393" s="171" t="s">
        <v>311</v>
      </c>
      <c r="G393" s="171" t="s">
        <v>1044</v>
      </c>
    </row>
    <row r="394" spans="1:7" ht="19.5" customHeight="1">
      <c r="A394" s="172"/>
      <c r="B394" s="172"/>
      <c r="C394" s="168" t="s">
        <v>575</v>
      </c>
      <c r="D394" s="170" t="s">
        <v>576</v>
      </c>
      <c r="E394" s="171" t="s">
        <v>1045</v>
      </c>
      <c r="F394" s="171" t="s">
        <v>311</v>
      </c>
      <c r="G394" s="171" t="s">
        <v>1045</v>
      </c>
    </row>
    <row r="395" spans="1:7" ht="19.5" customHeight="1">
      <c r="A395" s="172"/>
      <c r="B395" s="172"/>
      <c r="C395" s="168" t="s">
        <v>1007</v>
      </c>
      <c r="D395" s="170" t="s">
        <v>1008</v>
      </c>
      <c r="E395" s="171" t="s">
        <v>492</v>
      </c>
      <c r="F395" s="171" t="s">
        <v>311</v>
      </c>
      <c r="G395" s="171" t="s">
        <v>492</v>
      </c>
    </row>
    <row r="396" spans="1:7" ht="19.5" customHeight="1">
      <c r="A396" s="172"/>
      <c r="B396" s="172"/>
      <c r="C396" s="168" t="s">
        <v>549</v>
      </c>
      <c r="D396" s="170" t="s">
        <v>550</v>
      </c>
      <c r="E396" s="171" t="s">
        <v>1046</v>
      </c>
      <c r="F396" s="171" t="s">
        <v>311</v>
      </c>
      <c r="G396" s="171" t="s">
        <v>1046</v>
      </c>
    </row>
    <row r="397" spans="1:7" ht="19.5" customHeight="1">
      <c r="A397" s="172"/>
      <c r="B397" s="172"/>
      <c r="C397" s="168" t="s">
        <v>645</v>
      </c>
      <c r="D397" s="170" t="s">
        <v>646</v>
      </c>
      <c r="E397" s="171" t="s">
        <v>1047</v>
      </c>
      <c r="F397" s="171" t="s">
        <v>311</v>
      </c>
      <c r="G397" s="171" t="s">
        <v>1047</v>
      </c>
    </row>
    <row r="398" spans="1:7" ht="19.5" customHeight="1">
      <c r="A398" s="172"/>
      <c r="B398" s="172"/>
      <c r="C398" s="168" t="s">
        <v>552</v>
      </c>
      <c r="D398" s="170" t="s">
        <v>553</v>
      </c>
      <c r="E398" s="171" t="s">
        <v>1048</v>
      </c>
      <c r="F398" s="171" t="s">
        <v>311</v>
      </c>
      <c r="G398" s="171" t="s">
        <v>1048</v>
      </c>
    </row>
    <row r="399" spans="1:7" ht="19.5" customHeight="1">
      <c r="A399" s="172"/>
      <c r="B399" s="172"/>
      <c r="C399" s="168" t="s">
        <v>555</v>
      </c>
      <c r="D399" s="170" t="s">
        <v>556</v>
      </c>
      <c r="E399" s="171" t="s">
        <v>1049</v>
      </c>
      <c r="F399" s="171" t="s">
        <v>311</v>
      </c>
      <c r="G399" s="171" t="s">
        <v>1049</v>
      </c>
    </row>
    <row r="400" spans="1:7" ht="19.5" customHeight="1">
      <c r="A400" s="172"/>
      <c r="B400" s="172"/>
      <c r="C400" s="168" t="s">
        <v>631</v>
      </c>
      <c r="D400" s="170" t="s">
        <v>632</v>
      </c>
      <c r="E400" s="171" t="s">
        <v>1050</v>
      </c>
      <c r="F400" s="171" t="s">
        <v>311</v>
      </c>
      <c r="G400" s="171" t="s">
        <v>1050</v>
      </c>
    </row>
    <row r="401" spans="1:7" ht="19.5" customHeight="1">
      <c r="A401" s="172"/>
      <c r="B401" s="172"/>
      <c r="C401" s="168" t="s">
        <v>558</v>
      </c>
      <c r="D401" s="170" t="s">
        <v>559</v>
      </c>
      <c r="E401" s="171" t="s">
        <v>1051</v>
      </c>
      <c r="F401" s="171" t="s">
        <v>311</v>
      </c>
      <c r="G401" s="171" t="s">
        <v>1051</v>
      </c>
    </row>
    <row r="402" spans="1:7" ht="19.5" customHeight="1">
      <c r="A402" s="172"/>
      <c r="B402" s="172"/>
      <c r="C402" s="168" t="s">
        <v>918</v>
      </c>
      <c r="D402" s="170" t="s">
        <v>919</v>
      </c>
      <c r="E402" s="171" t="s">
        <v>1052</v>
      </c>
      <c r="F402" s="171" t="s">
        <v>311</v>
      </c>
      <c r="G402" s="171" t="s">
        <v>1052</v>
      </c>
    </row>
    <row r="403" spans="1:7" ht="19.5" customHeight="1">
      <c r="A403" s="172"/>
      <c r="B403" s="172"/>
      <c r="C403" s="168" t="s">
        <v>596</v>
      </c>
      <c r="D403" s="170" t="s">
        <v>597</v>
      </c>
      <c r="E403" s="171" t="s">
        <v>1053</v>
      </c>
      <c r="F403" s="171" t="s">
        <v>311</v>
      </c>
      <c r="G403" s="171" t="s">
        <v>1053</v>
      </c>
    </row>
    <row r="404" spans="1:7" ht="19.5" customHeight="1">
      <c r="A404" s="172"/>
      <c r="B404" s="172"/>
      <c r="C404" s="168" t="s">
        <v>578</v>
      </c>
      <c r="D404" s="170" t="s">
        <v>579</v>
      </c>
      <c r="E404" s="171" t="s">
        <v>781</v>
      </c>
      <c r="F404" s="171" t="s">
        <v>311</v>
      </c>
      <c r="G404" s="171" t="s">
        <v>781</v>
      </c>
    </row>
    <row r="405" spans="1:7" ht="19.5" customHeight="1">
      <c r="A405" s="172"/>
      <c r="B405" s="172"/>
      <c r="C405" s="168" t="s">
        <v>651</v>
      </c>
      <c r="D405" s="170" t="s">
        <v>652</v>
      </c>
      <c r="E405" s="171" t="s">
        <v>1054</v>
      </c>
      <c r="F405" s="171" t="s">
        <v>311</v>
      </c>
      <c r="G405" s="171" t="s">
        <v>1054</v>
      </c>
    </row>
    <row r="406" spans="1:7" ht="19.5" customHeight="1">
      <c r="A406" s="172"/>
      <c r="B406" s="172"/>
      <c r="C406" s="168" t="s">
        <v>561</v>
      </c>
      <c r="D406" s="170" t="s">
        <v>562</v>
      </c>
      <c r="E406" s="171" t="s">
        <v>1055</v>
      </c>
      <c r="F406" s="171" t="s">
        <v>311</v>
      </c>
      <c r="G406" s="171" t="s">
        <v>1055</v>
      </c>
    </row>
    <row r="407" spans="1:7" ht="19.5" customHeight="1">
      <c r="A407" s="172"/>
      <c r="B407" s="172"/>
      <c r="C407" s="168" t="s">
        <v>710</v>
      </c>
      <c r="D407" s="170" t="s">
        <v>711</v>
      </c>
      <c r="E407" s="171" t="s">
        <v>1056</v>
      </c>
      <c r="F407" s="171" t="s">
        <v>311</v>
      </c>
      <c r="G407" s="171" t="s">
        <v>1056</v>
      </c>
    </row>
    <row r="408" spans="1:7" ht="22.5">
      <c r="A408" s="172"/>
      <c r="B408" s="172"/>
      <c r="C408" s="168" t="s">
        <v>713</v>
      </c>
      <c r="D408" s="170" t="s">
        <v>714</v>
      </c>
      <c r="E408" s="171" t="s">
        <v>1057</v>
      </c>
      <c r="F408" s="171" t="s">
        <v>311</v>
      </c>
      <c r="G408" s="171" t="s">
        <v>1057</v>
      </c>
    </row>
    <row r="409" spans="1:7" ht="22.5">
      <c r="A409" s="172"/>
      <c r="B409" s="172"/>
      <c r="C409" s="168" t="s">
        <v>655</v>
      </c>
      <c r="D409" s="170" t="s">
        <v>656</v>
      </c>
      <c r="E409" s="171" t="s">
        <v>1058</v>
      </c>
      <c r="F409" s="171" t="s">
        <v>311</v>
      </c>
      <c r="G409" s="171" t="s">
        <v>1058</v>
      </c>
    </row>
    <row r="410" spans="1:7" ht="22.5">
      <c r="A410" s="172"/>
      <c r="B410" s="172"/>
      <c r="C410" s="168" t="s">
        <v>605</v>
      </c>
      <c r="D410" s="170" t="s">
        <v>606</v>
      </c>
      <c r="E410" s="171" t="s">
        <v>1059</v>
      </c>
      <c r="F410" s="171" t="s">
        <v>311</v>
      </c>
      <c r="G410" s="171" t="s">
        <v>1059</v>
      </c>
    </row>
    <row r="411" spans="1:7" ht="19.5" customHeight="1">
      <c r="A411" s="172"/>
      <c r="B411" s="172"/>
      <c r="C411" s="168" t="s">
        <v>657</v>
      </c>
      <c r="D411" s="170" t="s">
        <v>658</v>
      </c>
      <c r="E411" s="171" t="s">
        <v>1060</v>
      </c>
      <c r="F411" s="171" t="s">
        <v>311</v>
      </c>
      <c r="G411" s="171" t="s">
        <v>1060</v>
      </c>
    </row>
    <row r="412" spans="1:7" ht="19.5" customHeight="1">
      <c r="A412" s="172"/>
      <c r="B412" s="172"/>
      <c r="C412" s="168" t="s">
        <v>564</v>
      </c>
      <c r="D412" s="170" t="s">
        <v>565</v>
      </c>
      <c r="E412" s="171" t="s">
        <v>1061</v>
      </c>
      <c r="F412" s="171" t="s">
        <v>311</v>
      </c>
      <c r="G412" s="171" t="s">
        <v>1061</v>
      </c>
    </row>
    <row r="413" spans="1:7" ht="19.5" customHeight="1">
      <c r="A413" s="172"/>
      <c r="B413" s="172"/>
      <c r="C413" s="168" t="s">
        <v>661</v>
      </c>
      <c r="D413" s="170" t="s">
        <v>662</v>
      </c>
      <c r="E413" s="171" t="s">
        <v>1062</v>
      </c>
      <c r="F413" s="171" t="s">
        <v>311</v>
      </c>
      <c r="G413" s="171" t="s">
        <v>1062</v>
      </c>
    </row>
    <row r="414" spans="1:7" ht="19.5" customHeight="1">
      <c r="A414" s="172"/>
      <c r="B414" s="172"/>
      <c r="C414" s="168" t="s">
        <v>611</v>
      </c>
      <c r="D414" s="170" t="s">
        <v>371</v>
      </c>
      <c r="E414" s="171" t="s">
        <v>1063</v>
      </c>
      <c r="F414" s="171" t="s">
        <v>311</v>
      </c>
      <c r="G414" s="171" t="s">
        <v>1063</v>
      </c>
    </row>
    <row r="415" spans="1:7" ht="19.5" customHeight="1">
      <c r="A415" s="172"/>
      <c r="B415" s="172"/>
      <c r="C415" s="168" t="s">
        <v>621</v>
      </c>
      <c r="D415" s="170" t="s">
        <v>622</v>
      </c>
      <c r="E415" s="171" t="s">
        <v>733</v>
      </c>
      <c r="F415" s="171" t="s">
        <v>311</v>
      </c>
      <c r="G415" s="171" t="s">
        <v>733</v>
      </c>
    </row>
    <row r="416" spans="1:7" ht="22.5">
      <c r="A416" s="172"/>
      <c r="B416" s="172"/>
      <c r="C416" s="168" t="s">
        <v>664</v>
      </c>
      <c r="D416" s="170" t="s">
        <v>665</v>
      </c>
      <c r="E416" s="171" t="s">
        <v>1064</v>
      </c>
      <c r="F416" s="171" t="s">
        <v>311</v>
      </c>
      <c r="G416" s="171" t="s">
        <v>1064</v>
      </c>
    </row>
    <row r="417" spans="1:7" ht="19.5" customHeight="1">
      <c r="A417" s="167"/>
      <c r="B417" s="168" t="s">
        <v>1065</v>
      </c>
      <c r="C417" s="169"/>
      <c r="D417" s="170" t="s">
        <v>1066</v>
      </c>
      <c r="E417" s="171" t="s">
        <v>1067</v>
      </c>
      <c r="F417" s="171" t="s">
        <v>1068</v>
      </c>
      <c r="G417" s="171" t="s">
        <v>1069</v>
      </c>
    </row>
    <row r="418" spans="1:7" ht="19.5" customHeight="1">
      <c r="A418" s="172"/>
      <c r="B418" s="172"/>
      <c r="C418" s="168" t="s">
        <v>561</v>
      </c>
      <c r="D418" s="170" t="s">
        <v>562</v>
      </c>
      <c r="E418" s="171" t="s">
        <v>1067</v>
      </c>
      <c r="F418" s="171" t="s">
        <v>1068</v>
      </c>
      <c r="G418" s="171" t="s">
        <v>1069</v>
      </c>
    </row>
    <row r="419" spans="1:7" ht="19.5" customHeight="1">
      <c r="A419" s="167"/>
      <c r="B419" s="168" t="s">
        <v>494</v>
      </c>
      <c r="C419" s="169"/>
      <c r="D419" s="170" t="s">
        <v>495</v>
      </c>
      <c r="E419" s="171" t="s">
        <v>496</v>
      </c>
      <c r="F419" s="171" t="s">
        <v>311</v>
      </c>
      <c r="G419" s="171" t="s">
        <v>496</v>
      </c>
    </row>
    <row r="420" spans="1:7" ht="19.5" customHeight="1">
      <c r="A420" s="172"/>
      <c r="B420" s="172"/>
      <c r="C420" s="168" t="s">
        <v>1007</v>
      </c>
      <c r="D420" s="170" t="s">
        <v>1008</v>
      </c>
      <c r="E420" s="171" t="s">
        <v>496</v>
      </c>
      <c r="F420" s="171" t="s">
        <v>311</v>
      </c>
      <c r="G420" s="171" t="s">
        <v>496</v>
      </c>
    </row>
    <row r="421" spans="1:7" ht="19.5" customHeight="1">
      <c r="A421" s="167"/>
      <c r="B421" s="168" t="s">
        <v>102</v>
      </c>
      <c r="C421" s="169"/>
      <c r="D421" s="170" t="s">
        <v>312</v>
      </c>
      <c r="E421" s="171" t="s">
        <v>1070</v>
      </c>
      <c r="F421" s="171" t="s">
        <v>1004</v>
      </c>
      <c r="G421" s="171" t="s">
        <v>1071</v>
      </c>
    </row>
    <row r="422" spans="1:7" ht="33.75">
      <c r="A422" s="172"/>
      <c r="B422" s="172"/>
      <c r="C422" s="168" t="s">
        <v>993</v>
      </c>
      <c r="D422" s="170" t="s">
        <v>994</v>
      </c>
      <c r="E422" s="171" t="s">
        <v>513</v>
      </c>
      <c r="F422" s="171" t="s">
        <v>311</v>
      </c>
      <c r="G422" s="171" t="s">
        <v>513</v>
      </c>
    </row>
    <row r="423" spans="1:7" ht="19.5" customHeight="1">
      <c r="A423" s="172"/>
      <c r="B423" s="172"/>
      <c r="C423" s="168" t="s">
        <v>1007</v>
      </c>
      <c r="D423" s="170" t="s">
        <v>1008</v>
      </c>
      <c r="E423" s="171" t="s">
        <v>1072</v>
      </c>
      <c r="F423" s="171" t="s">
        <v>1004</v>
      </c>
      <c r="G423" s="171" t="s">
        <v>1073</v>
      </c>
    </row>
    <row r="424" spans="1:7" ht="19.5" customHeight="1">
      <c r="A424" s="172"/>
      <c r="B424" s="172"/>
      <c r="C424" s="168" t="s">
        <v>564</v>
      </c>
      <c r="D424" s="170" t="s">
        <v>565</v>
      </c>
      <c r="E424" s="171" t="s">
        <v>1074</v>
      </c>
      <c r="F424" s="171" t="s">
        <v>311</v>
      </c>
      <c r="G424" s="171" t="s">
        <v>1074</v>
      </c>
    </row>
    <row r="425" spans="1:7" ht="19.5" customHeight="1">
      <c r="A425" s="164" t="s">
        <v>501</v>
      </c>
      <c r="B425" s="164"/>
      <c r="C425" s="164"/>
      <c r="D425" s="165" t="s">
        <v>202</v>
      </c>
      <c r="E425" s="166" t="s">
        <v>1075</v>
      </c>
      <c r="F425" s="166" t="s">
        <v>311</v>
      </c>
      <c r="G425" s="166" t="s">
        <v>1075</v>
      </c>
    </row>
    <row r="426" spans="1:7" ht="19.5" customHeight="1">
      <c r="A426" s="167"/>
      <c r="B426" s="168" t="s">
        <v>1076</v>
      </c>
      <c r="C426" s="169"/>
      <c r="D426" s="170" t="s">
        <v>203</v>
      </c>
      <c r="E426" s="171" t="s">
        <v>1077</v>
      </c>
      <c r="F426" s="171" t="s">
        <v>311</v>
      </c>
      <c r="G426" s="171" t="s">
        <v>1077</v>
      </c>
    </row>
    <row r="427" spans="1:7" ht="33.75">
      <c r="A427" s="172"/>
      <c r="B427" s="172"/>
      <c r="C427" s="168" t="s">
        <v>993</v>
      </c>
      <c r="D427" s="170" t="s">
        <v>994</v>
      </c>
      <c r="E427" s="171" t="s">
        <v>1077</v>
      </c>
      <c r="F427" s="171" t="s">
        <v>311</v>
      </c>
      <c r="G427" s="171" t="s">
        <v>1077</v>
      </c>
    </row>
    <row r="428" spans="1:7" ht="19.5" customHeight="1">
      <c r="A428" s="167"/>
      <c r="B428" s="168" t="s">
        <v>503</v>
      </c>
      <c r="C428" s="169"/>
      <c r="D428" s="170" t="s">
        <v>312</v>
      </c>
      <c r="E428" s="171" t="s">
        <v>502</v>
      </c>
      <c r="F428" s="171" t="s">
        <v>311</v>
      </c>
      <c r="G428" s="171" t="s">
        <v>502</v>
      </c>
    </row>
    <row r="429" spans="1:7" ht="19.5" customHeight="1">
      <c r="A429" s="172"/>
      <c r="B429" s="172"/>
      <c r="C429" s="168" t="s">
        <v>1078</v>
      </c>
      <c r="D429" s="170" t="s">
        <v>550</v>
      </c>
      <c r="E429" s="171" t="s">
        <v>1079</v>
      </c>
      <c r="F429" s="171" t="s">
        <v>311</v>
      </c>
      <c r="G429" s="171" t="s">
        <v>1079</v>
      </c>
    </row>
    <row r="430" spans="1:7" ht="19.5" customHeight="1">
      <c r="A430" s="172"/>
      <c r="B430" s="172"/>
      <c r="C430" s="168" t="s">
        <v>1080</v>
      </c>
      <c r="D430" s="170" t="s">
        <v>550</v>
      </c>
      <c r="E430" s="171" t="s">
        <v>1081</v>
      </c>
      <c r="F430" s="171" t="s">
        <v>311</v>
      </c>
      <c r="G430" s="171" t="s">
        <v>1081</v>
      </c>
    </row>
    <row r="431" spans="1:7" ht="19.5" customHeight="1">
      <c r="A431" s="172"/>
      <c r="B431" s="172"/>
      <c r="C431" s="168" t="s">
        <v>1082</v>
      </c>
      <c r="D431" s="170" t="s">
        <v>646</v>
      </c>
      <c r="E431" s="171" t="s">
        <v>1083</v>
      </c>
      <c r="F431" s="171" t="s">
        <v>311</v>
      </c>
      <c r="G431" s="171" t="s">
        <v>1083</v>
      </c>
    </row>
    <row r="432" spans="1:7" ht="19.5" customHeight="1">
      <c r="A432" s="172"/>
      <c r="B432" s="172"/>
      <c r="C432" s="168" t="s">
        <v>1084</v>
      </c>
      <c r="D432" s="170" t="s">
        <v>646</v>
      </c>
      <c r="E432" s="171" t="s">
        <v>1085</v>
      </c>
      <c r="F432" s="171" t="s">
        <v>311</v>
      </c>
      <c r="G432" s="171" t="s">
        <v>1085</v>
      </c>
    </row>
    <row r="433" spans="1:7" ht="19.5" customHeight="1">
      <c r="A433" s="172"/>
      <c r="B433" s="172"/>
      <c r="C433" s="168" t="s">
        <v>1086</v>
      </c>
      <c r="D433" s="170" t="s">
        <v>553</v>
      </c>
      <c r="E433" s="171" t="s">
        <v>1087</v>
      </c>
      <c r="F433" s="171" t="s">
        <v>311</v>
      </c>
      <c r="G433" s="171" t="s">
        <v>1087</v>
      </c>
    </row>
    <row r="434" spans="1:7" ht="19.5" customHeight="1">
      <c r="A434" s="172"/>
      <c r="B434" s="172"/>
      <c r="C434" s="168" t="s">
        <v>1088</v>
      </c>
      <c r="D434" s="170" t="s">
        <v>553</v>
      </c>
      <c r="E434" s="171" t="s">
        <v>1089</v>
      </c>
      <c r="F434" s="171" t="s">
        <v>311</v>
      </c>
      <c r="G434" s="171" t="s">
        <v>1089</v>
      </c>
    </row>
    <row r="435" spans="1:7" ht="19.5" customHeight="1">
      <c r="A435" s="172"/>
      <c r="B435" s="172"/>
      <c r="C435" s="168" t="s">
        <v>1090</v>
      </c>
      <c r="D435" s="170" t="s">
        <v>556</v>
      </c>
      <c r="E435" s="171" t="s">
        <v>1091</v>
      </c>
      <c r="F435" s="171" t="s">
        <v>311</v>
      </c>
      <c r="G435" s="171" t="s">
        <v>1091</v>
      </c>
    </row>
    <row r="436" spans="1:7" ht="19.5" customHeight="1">
      <c r="A436" s="172"/>
      <c r="B436" s="172"/>
      <c r="C436" s="168" t="s">
        <v>1092</v>
      </c>
      <c r="D436" s="170" t="s">
        <v>556</v>
      </c>
      <c r="E436" s="171" t="s">
        <v>1093</v>
      </c>
      <c r="F436" s="171" t="s">
        <v>311</v>
      </c>
      <c r="G436" s="171" t="s">
        <v>1093</v>
      </c>
    </row>
    <row r="437" spans="1:7" ht="19.5" customHeight="1">
      <c r="A437" s="172"/>
      <c r="B437" s="172"/>
      <c r="C437" s="168" t="s">
        <v>1094</v>
      </c>
      <c r="D437" s="170" t="s">
        <v>632</v>
      </c>
      <c r="E437" s="171" t="s">
        <v>1095</v>
      </c>
      <c r="F437" s="171" t="s">
        <v>311</v>
      </c>
      <c r="G437" s="171" t="s">
        <v>1095</v>
      </c>
    </row>
    <row r="438" spans="1:7" ht="19.5" customHeight="1">
      <c r="A438" s="172"/>
      <c r="B438" s="172"/>
      <c r="C438" s="168" t="s">
        <v>1096</v>
      </c>
      <c r="D438" s="170" t="s">
        <v>632</v>
      </c>
      <c r="E438" s="171" t="s">
        <v>1097</v>
      </c>
      <c r="F438" s="171" t="s">
        <v>311</v>
      </c>
      <c r="G438" s="171" t="s">
        <v>1097</v>
      </c>
    </row>
    <row r="439" spans="1:7" ht="19.5" customHeight="1">
      <c r="A439" s="172"/>
      <c r="B439" s="172"/>
      <c r="C439" s="168" t="s">
        <v>1098</v>
      </c>
      <c r="D439" s="170" t="s">
        <v>559</v>
      </c>
      <c r="E439" s="171" t="s">
        <v>1099</v>
      </c>
      <c r="F439" s="171" t="s">
        <v>311</v>
      </c>
      <c r="G439" s="171" t="s">
        <v>1099</v>
      </c>
    </row>
    <row r="440" spans="1:7" ht="19.5" customHeight="1">
      <c r="A440" s="172"/>
      <c r="B440" s="172"/>
      <c r="C440" s="168" t="s">
        <v>1100</v>
      </c>
      <c r="D440" s="170" t="s">
        <v>559</v>
      </c>
      <c r="E440" s="171" t="s">
        <v>1101</v>
      </c>
      <c r="F440" s="171" t="s">
        <v>311</v>
      </c>
      <c r="G440" s="171" t="s">
        <v>1101</v>
      </c>
    </row>
    <row r="441" spans="1:7" ht="19.5" customHeight="1">
      <c r="A441" s="172"/>
      <c r="B441" s="172"/>
      <c r="C441" s="168" t="s">
        <v>1102</v>
      </c>
      <c r="D441" s="170" t="s">
        <v>873</v>
      </c>
      <c r="E441" s="171" t="s">
        <v>1103</v>
      </c>
      <c r="F441" s="171" t="s">
        <v>311</v>
      </c>
      <c r="G441" s="171" t="s">
        <v>1103</v>
      </c>
    </row>
    <row r="442" spans="1:7" ht="19.5" customHeight="1">
      <c r="A442" s="172"/>
      <c r="B442" s="172"/>
      <c r="C442" s="168" t="s">
        <v>1104</v>
      </c>
      <c r="D442" s="170" t="s">
        <v>873</v>
      </c>
      <c r="E442" s="171" t="s">
        <v>1105</v>
      </c>
      <c r="F442" s="171" t="s">
        <v>311</v>
      </c>
      <c r="G442" s="171" t="s">
        <v>1105</v>
      </c>
    </row>
    <row r="443" spans="1:7" ht="19.5" customHeight="1">
      <c r="A443" s="172"/>
      <c r="B443" s="172"/>
      <c r="C443" s="168" t="s">
        <v>1106</v>
      </c>
      <c r="D443" s="170" t="s">
        <v>562</v>
      </c>
      <c r="E443" s="171" t="s">
        <v>1107</v>
      </c>
      <c r="F443" s="171" t="s">
        <v>311</v>
      </c>
      <c r="G443" s="171" t="s">
        <v>1107</v>
      </c>
    </row>
    <row r="444" spans="1:7" ht="19.5" customHeight="1">
      <c r="A444" s="172"/>
      <c r="B444" s="172"/>
      <c r="C444" s="168" t="s">
        <v>708</v>
      </c>
      <c r="D444" s="170" t="s">
        <v>562</v>
      </c>
      <c r="E444" s="171" t="s">
        <v>1108</v>
      </c>
      <c r="F444" s="171" t="s">
        <v>311</v>
      </c>
      <c r="G444" s="171" t="s">
        <v>1108</v>
      </c>
    </row>
    <row r="445" spans="1:7" ht="19.5" customHeight="1">
      <c r="A445" s="172"/>
      <c r="B445" s="172"/>
      <c r="C445" s="168" t="s">
        <v>1109</v>
      </c>
      <c r="D445" s="170" t="s">
        <v>662</v>
      </c>
      <c r="E445" s="171" t="s">
        <v>1110</v>
      </c>
      <c r="F445" s="171" t="s">
        <v>311</v>
      </c>
      <c r="G445" s="171" t="s">
        <v>1110</v>
      </c>
    </row>
    <row r="446" spans="1:7" ht="19.5" customHeight="1">
      <c r="A446" s="172"/>
      <c r="B446" s="172"/>
      <c r="C446" s="168" t="s">
        <v>1111</v>
      </c>
      <c r="D446" s="170" t="s">
        <v>662</v>
      </c>
      <c r="E446" s="171" t="s">
        <v>1112</v>
      </c>
      <c r="F446" s="171" t="s">
        <v>311</v>
      </c>
      <c r="G446" s="171" t="s">
        <v>1112</v>
      </c>
    </row>
    <row r="447" spans="1:7" ht="19.5" customHeight="1">
      <c r="A447" s="164" t="s">
        <v>77</v>
      </c>
      <c r="B447" s="164"/>
      <c r="C447" s="164"/>
      <c r="D447" s="165" t="s">
        <v>32</v>
      </c>
      <c r="E447" s="166" t="s">
        <v>1113</v>
      </c>
      <c r="F447" s="166" t="s">
        <v>311</v>
      </c>
      <c r="G447" s="166" t="s">
        <v>1113</v>
      </c>
    </row>
    <row r="448" spans="1:7" ht="19.5" customHeight="1">
      <c r="A448" s="167"/>
      <c r="B448" s="168" t="s">
        <v>1114</v>
      </c>
      <c r="C448" s="169"/>
      <c r="D448" s="170" t="s">
        <v>1115</v>
      </c>
      <c r="E448" s="171" t="s">
        <v>1116</v>
      </c>
      <c r="F448" s="171" t="s">
        <v>311</v>
      </c>
      <c r="G448" s="171" t="s">
        <v>1116</v>
      </c>
    </row>
    <row r="449" spans="1:7" ht="19.5" customHeight="1">
      <c r="A449" s="172"/>
      <c r="B449" s="172"/>
      <c r="C449" s="168" t="s">
        <v>575</v>
      </c>
      <c r="D449" s="170" t="s">
        <v>576</v>
      </c>
      <c r="E449" s="171" t="s">
        <v>1117</v>
      </c>
      <c r="F449" s="171" t="s">
        <v>311</v>
      </c>
      <c r="G449" s="171" t="s">
        <v>1117</v>
      </c>
    </row>
    <row r="450" spans="1:7" ht="19.5" customHeight="1">
      <c r="A450" s="172"/>
      <c r="B450" s="172"/>
      <c r="C450" s="168" t="s">
        <v>549</v>
      </c>
      <c r="D450" s="170" t="s">
        <v>550</v>
      </c>
      <c r="E450" s="171" t="s">
        <v>1118</v>
      </c>
      <c r="F450" s="171" t="s">
        <v>311</v>
      </c>
      <c r="G450" s="171" t="s">
        <v>1118</v>
      </c>
    </row>
    <row r="451" spans="1:7" ht="19.5" customHeight="1">
      <c r="A451" s="172"/>
      <c r="B451" s="172"/>
      <c r="C451" s="168" t="s">
        <v>645</v>
      </c>
      <c r="D451" s="170" t="s">
        <v>646</v>
      </c>
      <c r="E451" s="171" t="s">
        <v>1119</v>
      </c>
      <c r="F451" s="171" t="s">
        <v>311</v>
      </c>
      <c r="G451" s="171" t="s">
        <v>1119</v>
      </c>
    </row>
    <row r="452" spans="1:7" ht="19.5" customHeight="1">
      <c r="A452" s="172"/>
      <c r="B452" s="172"/>
      <c r="C452" s="168" t="s">
        <v>552</v>
      </c>
      <c r="D452" s="170" t="s">
        <v>553</v>
      </c>
      <c r="E452" s="171" t="s">
        <v>1120</v>
      </c>
      <c r="F452" s="171" t="s">
        <v>311</v>
      </c>
      <c r="G452" s="171" t="s">
        <v>1120</v>
      </c>
    </row>
    <row r="453" spans="1:7" ht="19.5" customHeight="1">
      <c r="A453" s="172"/>
      <c r="B453" s="172"/>
      <c r="C453" s="168" t="s">
        <v>555</v>
      </c>
      <c r="D453" s="170" t="s">
        <v>556</v>
      </c>
      <c r="E453" s="171" t="s">
        <v>1121</v>
      </c>
      <c r="F453" s="171" t="s">
        <v>311</v>
      </c>
      <c r="G453" s="171" t="s">
        <v>1121</v>
      </c>
    </row>
    <row r="454" spans="1:7" ht="19.5" customHeight="1">
      <c r="A454" s="172"/>
      <c r="B454" s="172"/>
      <c r="C454" s="168" t="s">
        <v>558</v>
      </c>
      <c r="D454" s="170" t="s">
        <v>559</v>
      </c>
      <c r="E454" s="171" t="s">
        <v>1122</v>
      </c>
      <c r="F454" s="171" t="s">
        <v>311</v>
      </c>
      <c r="G454" s="171" t="s">
        <v>1122</v>
      </c>
    </row>
    <row r="455" spans="1:7" ht="19.5" customHeight="1">
      <c r="A455" s="172"/>
      <c r="B455" s="172"/>
      <c r="C455" s="168" t="s">
        <v>872</v>
      </c>
      <c r="D455" s="170" t="s">
        <v>873</v>
      </c>
      <c r="E455" s="171" t="s">
        <v>1123</v>
      </c>
      <c r="F455" s="171" t="s">
        <v>311</v>
      </c>
      <c r="G455" s="171" t="s">
        <v>1123</v>
      </c>
    </row>
    <row r="456" spans="1:7" ht="19.5" customHeight="1">
      <c r="A456" s="172"/>
      <c r="B456" s="172"/>
      <c r="C456" s="168" t="s">
        <v>651</v>
      </c>
      <c r="D456" s="170" t="s">
        <v>652</v>
      </c>
      <c r="E456" s="171" t="s">
        <v>490</v>
      </c>
      <c r="F456" s="171" t="s">
        <v>311</v>
      </c>
      <c r="G456" s="171" t="s">
        <v>490</v>
      </c>
    </row>
    <row r="457" spans="1:7" ht="19.5" customHeight="1">
      <c r="A457" s="172"/>
      <c r="B457" s="172"/>
      <c r="C457" s="168" t="s">
        <v>561</v>
      </c>
      <c r="D457" s="170" t="s">
        <v>562</v>
      </c>
      <c r="E457" s="171" t="s">
        <v>311</v>
      </c>
      <c r="F457" s="171" t="s">
        <v>311</v>
      </c>
      <c r="G457" s="171" t="s">
        <v>311</v>
      </c>
    </row>
    <row r="458" spans="1:7" ht="19.5" customHeight="1">
      <c r="A458" s="172"/>
      <c r="B458" s="172"/>
      <c r="C458" s="168" t="s">
        <v>661</v>
      </c>
      <c r="D458" s="170" t="s">
        <v>662</v>
      </c>
      <c r="E458" s="171" t="s">
        <v>1124</v>
      </c>
      <c r="F458" s="171" t="s">
        <v>311</v>
      </c>
      <c r="G458" s="171" t="s">
        <v>1124</v>
      </c>
    </row>
    <row r="459" spans="1:7" ht="22.5">
      <c r="A459" s="167"/>
      <c r="B459" s="168" t="s">
        <v>78</v>
      </c>
      <c r="C459" s="169"/>
      <c r="D459" s="170" t="s">
        <v>1125</v>
      </c>
      <c r="E459" s="171" t="s">
        <v>1126</v>
      </c>
      <c r="F459" s="171" t="s">
        <v>311</v>
      </c>
      <c r="G459" s="171" t="s">
        <v>1126</v>
      </c>
    </row>
    <row r="460" spans="1:7" ht="56.25">
      <c r="A460" s="172"/>
      <c r="B460" s="172"/>
      <c r="C460" s="168" t="s">
        <v>473</v>
      </c>
      <c r="D460" s="170" t="s">
        <v>991</v>
      </c>
      <c r="E460" s="171" t="s">
        <v>1127</v>
      </c>
      <c r="F460" s="171" t="s">
        <v>311</v>
      </c>
      <c r="G460" s="171" t="s">
        <v>1127</v>
      </c>
    </row>
    <row r="461" spans="1:7" ht="19.5" customHeight="1">
      <c r="A461" s="172"/>
      <c r="B461" s="172"/>
      <c r="C461" s="168" t="s">
        <v>558</v>
      </c>
      <c r="D461" s="170" t="s">
        <v>559</v>
      </c>
      <c r="E461" s="171" t="s">
        <v>1128</v>
      </c>
      <c r="F461" s="171" t="s">
        <v>311</v>
      </c>
      <c r="G461" s="171" t="s">
        <v>1128</v>
      </c>
    </row>
    <row r="462" spans="1:7" ht="19.5" customHeight="1">
      <c r="A462" s="172"/>
      <c r="B462" s="172"/>
      <c r="C462" s="168" t="s">
        <v>578</v>
      </c>
      <c r="D462" s="170" t="s">
        <v>579</v>
      </c>
      <c r="E462" s="171" t="s">
        <v>666</v>
      </c>
      <c r="F462" s="171" t="s">
        <v>311</v>
      </c>
      <c r="G462" s="171" t="s">
        <v>666</v>
      </c>
    </row>
    <row r="463" spans="1:7" ht="19.5" customHeight="1">
      <c r="A463" s="172"/>
      <c r="B463" s="172"/>
      <c r="C463" s="168" t="s">
        <v>561</v>
      </c>
      <c r="D463" s="170" t="s">
        <v>562</v>
      </c>
      <c r="E463" s="171" t="s">
        <v>1129</v>
      </c>
      <c r="F463" s="171" t="s">
        <v>311</v>
      </c>
      <c r="G463" s="171" t="s">
        <v>1129</v>
      </c>
    </row>
    <row r="464" spans="1:7" ht="19.5" customHeight="1">
      <c r="A464" s="172"/>
      <c r="B464" s="172"/>
      <c r="C464" s="168" t="s">
        <v>582</v>
      </c>
      <c r="D464" s="170" t="s">
        <v>583</v>
      </c>
      <c r="E464" s="171" t="s">
        <v>366</v>
      </c>
      <c r="F464" s="171" t="s">
        <v>311</v>
      </c>
      <c r="G464" s="171" t="s">
        <v>366</v>
      </c>
    </row>
    <row r="465" spans="1:7" ht="19.5" customHeight="1">
      <c r="A465" s="167"/>
      <c r="B465" s="168" t="s">
        <v>509</v>
      </c>
      <c r="C465" s="169"/>
      <c r="D465" s="170" t="s">
        <v>510</v>
      </c>
      <c r="E465" s="171" t="s">
        <v>1130</v>
      </c>
      <c r="F465" s="171" t="s">
        <v>311</v>
      </c>
      <c r="G465" s="171" t="s">
        <v>1130</v>
      </c>
    </row>
    <row r="466" spans="1:7" ht="19.5" customHeight="1">
      <c r="A466" s="172"/>
      <c r="B466" s="172"/>
      <c r="C466" s="168" t="s">
        <v>1131</v>
      </c>
      <c r="D466" s="170" t="s">
        <v>1132</v>
      </c>
      <c r="E466" s="171" t="s">
        <v>1133</v>
      </c>
      <c r="F466" s="171" t="s">
        <v>311</v>
      </c>
      <c r="G466" s="171" t="s">
        <v>1133</v>
      </c>
    </row>
    <row r="467" spans="1:7" ht="19.5" customHeight="1">
      <c r="A467" s="172"/>
      <c r="B467" s="172"/>
      <c r="C467" s="168" t="s">
        <v>1134</v>
      </c>
      <c r="D467" s="170" t="s">
        <v>1135</v>
      </c>
      <c r="E467" s="171" t="s">
        <v>1136</v>
      </c>
      <c r="F467" s="171" t="s">
        <v>311</v>
      </c>
      <c r="G467" s="171" t="s">
        <v>1136</v>
      </c>
    </row>
    <row r="468" spans="1:7" ht="19.5" customHeight="1">
      <c r="A468" s="167"/>
      <c r="B468" s="168" t="s">
        <v>1137</v>
      </c>
      <c r="C468" s="169"/>
      <c r="D468" s="170" t="s">
        <v>959</v>
      </c>
      <c r="E468" s="171" t="s">
        <v>1138</v>
      </c>
      <c r="F468" s="171" t="s">
        <v>311</v>
      </c>
      <c r="G468" s="171" t="s">
        <v>1138</v>
      </c>
    </row>
    <row r="469" spans="1:7" ht="19.5" customHeight="1">
      <c r="A469" s="172"/>
      <c r="B469" s="172"/>
      <c r="C469" s="168" t="s">
        <v>561</v>
      </c>
      <c r="D469" s="170" t="s">
        <v>562</v>
      </c>
      <c r="E469" s="171" t="s">
        <v>1139</v>
      </c>
      <c r="F469" s="171" t="s">
        <v>1140</v>
      </c>
      <c r="G469" s="171" t="s">
        <v>1141</v>
      </c>
    </row>
    <row r="470" spans="1:7" ht="19.5" customHeight="1">
      <c r="A470" s="172"/>
      <c r="B470" s="172"/>
      <c r="C470" s="168" t="s">
        <v>657</v>
      </c>
      <c r="D470" s="170" t="s">
        <v>658</v>
      </c>
      <c r="E470" s="171" t="s">
        <v>1142</v>
      </c>
      <c r="F470" s="171" t="s">
        <v>1143</v>
      </c>
      <c r="G470" s="171" t="s">
        <v>1144</v>
      </c>
    </row>
    <row r="471" spans="1:7" ht="19.5" customHeight="1">
      <c r="A471" s="172"/>
      <c r="B471" s="172"/>
      <c r="C471" s="168" t="s">
        <v>664</v>
      </c>
      <c r="D471" s="170" t="s">
        <v>665</v>
      </c>
      <c r="E471" s="171" t="s">
        <v>1145</v>
      </c>
      <c r="F471" s="171" t="s">
        <v>311</v>
      </c>
      <c r="G471" s="171" t="s">
        <v>1145</v>
      </c>
    </row>
    <row r="472" spans="1:7" ht="19.5" customHeight="1">
      <c r="A472" s="167"/>
      <c r="B472" s="168" t="s">
        <v>1146</v>
      </c>
      <c r="C472" s="169"/>
      <c r="D472" s="170" t="s">
        <v>312</v>
      </c>
      <c r="E472" s="171" t="s">
        <v>1147</v>
      </c>
      <c r="F472" s="171" t="s">
        <v>311</v>
      </c>
      <c r="G472" s="171" t="s">
        <v>1147</v>
      </c>
    </row>
    <row r="473" spans="1:7" ht="33.75">
      <c r="A473" s="172"/>
      <c r="B473" s="172"/>
      <c r="C473" s="168" t="s">
        <v>526</v>
      </c>
      <c r="D473" s="170" t="s">
        <v>1148</v>
      </c>
      <c r="E473" s="171" t="s">
        <v>1147</v>
      </c>
      <c r="F473" s="171" t="s">
        <v>311</v>
      </c>
      <c r="G473" s="171" t="s">
        <v>1147</v>
      </c>
    </row>
    <row r="474" spans="1:7" ht="19.5" customHeight="1">
      <c r="A474" s="164" t="s">
        <v>79</v>
      </c>
      <c r="B474" s="164"/>
      <c r="C474" s="164"/>
      <c r="D474" s="165" t="s">
        <v>33</v>
      </c>
      <c r="E474" s="166" t="s">
        <v>1149</v>
      </c>
      <c r="F474" s="166" t="s">
        <v>311</v>
      </c>
      <c r="G474" s="166" t="s">
        <v>1149</v>
      </c>
    </row>
    <row r="475" spans="1:7" ht="19.5" customHeight="1">
      <c r="A475" s="167"/>
      <c r="B475" s="168" t="s">
        <v>80</v>
      </c>
      <c r="C475" s="169"/>
      <c r="D475" s="170" t="s">
        <v>512</v>
      </c>
      <c r="E475" s="171" t="s">
        <v>1150</v>
      </c>
      <c r="F475" s="171" t="s">
        <v>311</v>
      </c>
      <c r="G475" s="171" t="s">
        <v>1150</v>
      </c>
    </row>
    <row r="476" spans="1:7" ht="19.5" customHeight="1">
      <c r="A476" s="172"/>
      <c r="B476" s="172"/>
      <c r="C476" s="168" t="s">
        <v>561</v>
      </c>
      <c r="D476" s="170" t="s">
        <v>562</v>
      </c>
      <c r="E476" s="171" t="s">
        <v>1151</v>
      </c>
      <c r="F476" s="171" t="s">
        <v>311</v>
      </c>
      <c r="G476" s="171" t="s">
        <v>1151</v>
      </c>
    </row>
    <row r="477" spans="1:7" ht="45">
      <c r="A477" s="172"/>
      <c r="B477" s="172"/>
      <c r="C477" s="168" t="s">
        <v>1152</v>
      </c>
      <c r="D477" s="170" t="s">
        <v>1153</v>
      </c>
      <c r="E477" s="171" t="s">
        <v>1154</v>
      </c>
      <c r="F477" s="171" t="s">
        <v>311</v>
      </c>
      <c r="G477" s="171" t="s">
        <v>1154</v>
      </c>
    </row>
    <row r="478" spans="1:7" ht="19.5" customHeight="1">
      <c r="A478" s="172"/>
      <c r="B478" s="172"/>
      <c r="C478" s="168" t="s">
        <v>582</v>
      </c>
      <c r="D478" s="170" t="s">
        <v>583</v>
      </c>
      <c r="E478" s="171" t="s">
        <v>1155</v>
      </c>
      <c r="F478" s="171" t="s">
        <v>311</v>
      </c>
      <c r="G478" s="171" t="s">
        <v>1155</v>
      </c>
    </row>
    <row r="479" spans="1:7" ht="19.5" customHeight="1">
      <c r="A479" s="167"/>
      <c r="B479" s="168" t="s">
        <v>81</v>
      </c>
      <c r="C479" s="169"/>
      <c r="D479" s="170" t="s">
        <v>1156</v>
      </c>
      <c r="E479" s="171" t="s">
        <v>1157</v>
      </c>
      <c r="F479" s="171" t="s">
        <v>311</v>
      </c>
      <c r="G479" s="171" t="s">
        <v>1157</v>
      </c>
    </row>
    <row r="480" spans="1:7" ht="19.5" customHeight="1">
      <c r="A480" s="172"/>
      <c r="B480" s="172"/>
      <c r="C480" s="168" t="s">
        <v>558</v>
      </c>
      <c r="D480" s="170" t="s">
        <v>559</v>
      </c>
      <c r="E480" s="171" t="s">
        <v>678</v>
      </c>
      <c r="F480" s="171" t="s">
        <v>311</v>
      </c>
      <c r="G480" s="171" t="s">
        <v>678</v>
      </c>
    </row>
    <row r="481" spans="1:7" ht="19.5" customHeight="1">
      <c r="A481" s="172"/>
      <c r="B481" s="172"/>
      <c r="C481" s="168" t="s">
        <v>561</v>
      </c>
      <c r="D481" s="170" t="s">
        <v>562</v>
      </c>
      <c r="E481" s="171" t="s">
        <v>1158</v>
      </c>
      <c r="F481" s="171" t="s">
        <v>311</v>
      </c>
      <c r="G481" s="171" t="s">
        <v>1158</v>
      </c>
    </row>
    <row r="482" spans="1:7" ht="19.5" customHeight="1">
      <c r="A482" s="167"/>
      <c r="B482" s="168" t="s">
        <v>82</v>
      </c>
      <c r="C482" s="169"/>
      <c r="D482" s="170" t="s">
        <v>1159</v>
      </c>
      <c r="E482" s="171" t="s">
        <v>1160</v>
      </c>
      <c r="F482" s="171" t="s">
        <v>311</v>
      </c>
      <c r="G482" s="171" t="s">
        <v>1160</v>
      </c>
    </row>
    <row r="483" spans="1:7" ht="19.5" customHeight="1">
      <c r="A483" s="172"/>
      <c r="B483" s="172"/>
      <c r="C483" s="168" t="s">
        <v>558</v>
      </c>
      <c r="D483" s="170" t="s">
        <v>559</v>
      </c>
      <c r="E483" s="171" t="s">
        <v>1161</v>
      </c>
      <c r="F483" s="171" t="s">
        <v>311</v>
      </c>
      <c r="G483" s="171" t="s">
        <v>1161</v>
      </c>
    </row>
    <row r="484" spans="1:7" ht="19.5" customHeight="1">
      <c r="A484" s="172"/>
      <c r="B484" s="172"/>
      <c r="C484" s="168" t="s">
        <v>596</v>
      </c>
      <c r="D484" s="170" t="s">
        <v>597</v>
      </c>
      <c r="E484" s="171" t="s">
        <v>491</v>
      </c>
      <c r="F484" s="171" t="s">
        <v>311</v>
      </c>
      <c r="G484" s="171" t="s">
        <v>491</v>
      </c>
    </row>
    <row r="485" spans="1:7" ht="19.5" customHeight="1">
      <c r="A485" s="172"/>
      <c r="B485" s="172"/>
      <c r="C485" s="168" t="s">
        <v>561</v>
      </c>
      <c r="D485" s="170" t="s">
        <v>562</v>
      </c>
      <c r="E485" s="171" t="s">
        <v>1162</v>
      </c>
      <c r="F485" s="171" t="s">
        <v>311</v>
      </c>
      <c r="G485" s="171" t="s">
        <v>1162</v>
      </c>
    </row>
    <row r="486" spans="1:7" ht="19.5" customHeight="1">
      <c r="A486" s="172"/>
      <c r="B486" s="172"/>
      <c r="C486" s="168" t="s">
        <v>681</v>
      </c>
      <c r="D486" s="170" t="s">
        <v>682</v>
      </c>
      <c r="E486" s="171" t="s">
        <v>1163</v>
      </c>
      <c r="F486" s="171" t="s">
        <v>311</v>
      </c>
      <c r="G486" s="171" t="s">
        <v>1163</v>
      </c>
    </row>
    <row r="487" spans="1:7" ht="19.5" customHeight="1">
      <c r="A487" s="167"/>
      <c r="B487" s="168" t="s">
        <v>1164</v>
      </c>
      <c r="C487" s="169"/>
      <c r="D487" s="170" t="s">
        <v>165</v>
      </c>
      <c r="E487" s="171" t="s">
        <v>666</v>
      </c>
      <c r="F487" s="171" t="s">
        <v>311</v>
      </c>
      <c r="G487" s="171" t="s">
        <v>666</v>
      </c>
    </row>
    <row r="488" spans="1:7" ht="19.5" customHeight="1">
      <c r="A488" s="172"/>
      <c r="B488" s="172"/>
      <c r="C488" s="168" t="s">
        <v>1165</v>
      </c>
      <c r="D488" s="170" t="s">
        <v>1166</v>
      </c>
      <c r="E488" s="171" t="s">
        <v>666</v>
      </c>
      <c r="F488" s="171" t="s">
        <v>311</v>
      </c>
      <c r="G488" s="171" t="s">
        <v>666</v>
      </c>
    </row>
    <row r="489" spans="1:7" ht="19.5" customHeight="1">
      <c r="A489" s="167"/>
      <c r="B489" s="168" t="s">
        <v>83</v>
      </c>
      <c r="C489" s="169"/>
      <c r="D489" s="170" t="s">
        <v>1167</v>
      </c>
      <c r="E489" s="171" t="s">
        <v>1168</v>
      </c>
      <c r="F489" s="171" t="s">
        <v>311</v>
      </c>
      <c r="G489" s="171" t="s">
        <v>1168</v>
      </c>
    </row>
    <row r="490" spans="1:7" ht="19.5" customHeight="1">
      <c r="A490" s="172"/>
      <c r="B490" s="172"/>
      <c r="C490" s="168" t="s">
        <v>561</v>
      </c>
      <c r="D490" s="170" t="s">
        <v>562</v>
      </c>
      <c r="E490" s="171" t="s">
        <v>1168</v>
      </c>
      <c r="F490" s="171" t="s">
        <v>311</v>
      </c>
      <c r="G490" s="171" t="s">
        <v>1168</v>
      </c>
    </row>
    <row r="491" spans="1:7" ht="19.5" customHeight="1">
      <c r="A491" s="167"/>
      <c r="B491" s="168" t="s">
        <v>84</v>
      </c>
      <c r="C491" s="169"/>
      <c r="D491" s="170" t="s">
        <v>1169</v>
      </c>
      <c r="E491" s="171" t="s">
        <v>1170</v>
      </c>
      <c r="F491" s="171" t="s">
        <v>311</v>
      </c>
      <c r="G491" s="171" t="s">
        <v>1170</v>
      </c>
    </row>
    <row r="492" spans="1:7" ht="19.5" customHeight="1">
      <c r="A492" s="172"/>
      <c r="B492" s="172"/>
      <c r="C492" s="168" t="s">
        <v>631</v>
      </c>
      <c r="D492" s="170" t="s">
        <v>632</v>
      </c>
      <c r="E492" s="171" t="s">
        <v>666</v>
      </c>
      <c r="F492" s="171" t="s">
        <v>311</v>
      </c>
      <c r="G492" s="171" t="s">
        <v>666</v>
      </c>
    </row>
    <row r="493" spans="1:7" ht="19.5" customHeight="1">
      <c r="A493" s="172"/>
      <c r="B493" s="172"/>
      <c r="C493" s="168" t="s">
        <v>596</v>
      </c>
      <c r="D493" s="170" t="s">
        <v>597</v>
      </c>
      <c r="E493" s="171" t="s">
        <v>1171</v>
      </c>
      <c r="F493" s="171" t="s">
        <v>311</v>
      </c>
      <c r="G493" s="171" t="s">
        <v>1171</v>
      </c>
    </row>
    <row r="494" spans="1:7" ht="19.5" customHeight="1">
      <c r="A494" s="172"/>
      <c r="B494" s="172"/>
      <c r="C494" s="168" t="s">
        <v>578</v>
      </c>
      <c r="D494" s="170" t="s">
        <v>579</v>
      </c>
      <c r="E494" s="171" t="s">
        <v>1172</v>
      </c>
      <c r="F494" s="171" t="s">
        <v>311</v>
      </c>
      <c r="G494" s="171" t="s">
        <v>1172</v>
      </c>
    </row>
    <row r="495" spans="1:7" ht="19.5" customHeight="1">
      <c r="A495" s="172"/>
      <c r="B495" s="172"/>
      <c r="C495" s="168" t="s">
        <v>561</v>
      </c>
      <c r="D495" s="170" t="s">
        <v>562</v>
      </c>
      <c r="E495" s="171" t="s">
        <v>1173</v>
      </c>
      <c r="F495" s="171" t="s">
        <v>311</v>
      </c>
      <c r="G495" s="171" t="s">
        <v>1173</v>
      </c>
    </row>
    <row r="496" spans="1:7" ht="19.5" customHeight="1">
      <c r="A496" s="172"/>
      <c r="B496" s="172"/>
      <c r="C496" s="168" t="s">
        <v>582</v>
      </c>
      <c r="D496" s="170" t="s">
        <v>583</v>
      </c>
      <c r="E496" s="171" t="s">
        <v>633</v>
      </c>
      <c r="F496" s="171" t="s">
        <v>311</v>
      </c>
      <c r="G496" s="171" t="s">
        <v>633</v>
      </c>
    </row>
    <row r="497" spans="1:7" ht="22.5">
      <c r="A497" s="167"/>
      <c r="B497" s="168" t="s">
        <v>514</v>
      </c>
      <c r="C497" s="169"/>
      <c r="D497" s="170" t="s">
        <v>515</v>
      </c>
      <c r="E497" s="171" t="s">
        <v>516</v>
      </c>
      <c r="F497" s="171" t="s">
        <v>311</v>
      </c>
      <c r="G497" s="171" t="s">
        <v>516</v>
      </c>
    </row>
    <row r="498" spans="1:7" ht="33.75">
      <c r="A498" s="172"/>
      <c r="B498" s="172"/>
      <c r="C498" s="168" t="s">
        <v>993</v>
      </c>
      <c r="D498" s="170" t="s">
        <v>994</v>
      </c>
      <c r="E498" s="171" t="s">
        <v>483</v>
      </c>
      <c r="F498" s="171" t="s">
        <v>311</v>
      </c>
      <c r="G498" s="171" t="s">
        <v>483</v>
      </c>
    </row>
    <row r="499" spans="1:7" ht="19.5" customHeight="1">
      <c r="A499" s="172"/>
      <c r="B499" s="172"/>
      <c r="C499" s="168" t="s">
        <v>631</v>
      </c>
      <c r="D499" s="170" t="s">
        <v>632</v>
      </c>
      <c r="E499" s="171" t="s">
        <v>733</v>
      </c>
      <c r="F499" s="171" t="s">
        <v>311</v>
      </c>
      <c r="G499" s="171" t="s">
        <v>733</v>
      </c>
    </row>
    <row r="500" spans="1:7" ht="19.5" customHeight="1">
      <c r="A500" s="172"/>
      <c r="B500" s="172"/>
      <c r="C500" s="168" t="s">
        <v>558</v>
      </c>
      <c r="D500" s="170" t="s">
        <v>559</v>
      </c>
      <c r="E500" s="171" t="s">
        <v>1174</v>
      </c>
      <c r="F500" s="171" t="s">
        <v>311</v>
      </c>
      <c r="G500" s="171" t="s">
        <v>1174</v>
      </c>
    </row>
    <row r="501" spans="1:7" ht="19.5" customHeight="1">
      <c r="A501" s="172"/>
      <c r="B501" s="172"/>
      <c r="C501" s="168" t="s">
        <v>561</v>
      </c>
      <c r="D501" s="170" t="s">
        <v>562</v>
      </c>
      <c r="E501" s="171" t="s">
        <v>1175</v>
      </c>
      <c r="F501" s="171" t="s">
        <v>311</v>
      </c>
      <c r="G501" s="171" t="s">
        <v>1175</v>
      </c>
    </row>
    <row r="502" spans="1:7" ht="19.5" customHeight="1">
      <c r="A502" s="172"/>
      <c r="B502" s="172"/>
      <c r="C502" s="168" t="s">
        <v>850</v>
      </c>
      <c r="D502" s="170" t="s">
        <v>851</v>
      </c>
      <c r="E502" s="171" t="s">
        <v>591</v>
      </c>
      <c r="F502" s="171" t="s">
        <v>311</v>
      </c>
      <c r="G502" s="171" t="s">
        <v>591</v>
      </c>
    </row>
    <row r="503" spans="1:7" ht="19.5" customHeight="1">
      <c r="A503" s="167"/>
      <c r="B503" s="168" t="s">
        <v>86</v>
      </c>
      <c r="C503" s="169"/>
      <c r="D503" s="170" t="s">
        <v>312</v>
      </c>
      <c r="E503" s="171" t="s">
        <v>1176</v>
      </c>
      <c r="F503" s="171" t="s">
        <v>311</v>
      </c>
      <c r="G503" s="171" t="s">
        <v>1176</v>
      </c>
    </row>
    <row r="504" spans="1:7" ht="19.5" customHeight="1">
      <c r="A504" s="172"/>
      <c r="B504" s="172"/>
      <c r="C504" s="168" t="s">
        <v>558</v>
      </c>
      <c r="D504" s="170" t="s">
        <v>559</v>
      </c>
      <c r="E504" s="171" t="s">
        <v>311</v>
      </c>
      <c r="F504" s="171" t="s">
        <v>311</v>
      </c>
      <c r="G504" s="171" t="s">
        <v>311</v>
      </c>
    </row>
    <row r="505" spans="1:7" ht="19.5" customHeight="1">
      <c r="A505" s="172"/>
      <c r="B505" s="172"/>
      <c r="C505" s="168" t="s">
        <v>596</v>
      </c>
      <c r="D505" s="170" t="s">
        <v>597</v>
      </c>
      <c r="E505" s="171" t="s">
        <v>424</v>
      </c>
      <c r="F505" s="171" t="s">
        <v>311</v>
      </c>
      <c r="G505" s="171" t="s">
        <v>424</v>
      </c>
    </row>
    <row r="506" spans="1:7" ht="19.5" customHeight="1">
      <c r="A506" s="172"/>
      <c r="B506" s="172"/>
      <c r="C506" s="168" t="s">
        <v>578</v>
      </c>
      <c r="D506" s="170" t="s">
        <v>579</v>
      </c>
      <c r="E506" s="171" t="s">
        <v>812</v>
      </c>
      <c r="F506" s="171" t="s">
        <v>311</v>
      </c>
      <c r="G506" s="171" t="s">
        <v>812</v>
      </c>
    </row>
    <row r="507" spans="1:7" ht="19.5" customHeight="1">
      <c r="A507" s="172"/>
      <c r="B507" s="172"/>
      <c r="C507" s="168" t="s">
        <v>561</v>
      </c>
      <c r="D507" s="170" t="s">
        <v>562</v>
      </c>
      <c r="E507" s="171" t="s">
        <v>1177</v>
      </c>
      <c r="F507" s="171" t="s">
        <v>311</v>
      </c>
      <c r="G507" s="171" t="s">
        <v>1177</v>
      </c>
    </row>
    <row r="508" spans="1:7" ht="19.5" customHeight="1">
      <c r="A508" s="172"/>
      <c r="B508" s="172"/>
      <c r="C508" s="168" t="s">
        <v>679</v>
      </c>
      <c r="D508" s="170" t="s">
        <v>680</v>
      </c>
      <c r="E508" s="171" t="s">
        <v>1178</v>
      </c>
      <c r="F508" s="171" t="s">
        <v>311</v>
      </c>
      <c r="G508" s="171" t="s">
        <v>1178</v>
      </c>
    </row>
    <row r="509" spans="1:7" ht="19.5" customHeight="1">
      <c r="A509" s="164" t="s">
        <v>35</v>
      </c>
      <c r="B509" s="164"/>
      <c r="C509" s="164"/>
      <c r="D509" s="165" t="s">
        <v>87</v>
      </c>
      <c r="E509" s="166" t="s">
        <v>1179</v>
      </c>
      <c r="F509" s="166" t="s">
        <v>311</v>
      </c>
      <c r="G509" s="166" t="s">
        <v>1179</v>
      </c>
    </row>
    <row r="510" spans="1:7" ht="19.5" customHeight="1">
      <c r="A510" s="167"/>
      <c r="B510" s="168" t="s">
        <v>88</v>
      </c>
      <c r="C510" s="169"/>
      <c r="D510" s="170" t="s">
        <v>1180</v>
      </c>
      <c r="E510" s="171" t="s">
        <v>1181</v>
      </c>
      <c r="F510" s="171" t="s">
        <v>311</v>
      </c>
      <c r="G510" s="171" t="s">
        <v>1181</v>
      </c>
    </row>
    <row r="511" spans="1:7" ht="19.5" customHeight="1">
      <c r="A511" s="172"/>
      <c r="B511" s="172"/>
      <c r="C511" s="168" t="s">
        <v>1182</v>
      </c>
      <c r="D511" s="170" t="s">
        <v>1183</v>
      </c>
      <c r="E511" s="171" t="s">
        <v>1184</v>
      </c>
      <c r="F511" s="171" t="s">
        <v>311</v>
      </c>
      <c r="G511" s="171" t="s">
        <v>1184</v>
      </c>
    </row>
    <row r="512" spans="1:7" ht="19.5" customHeight="1">
      <c r="A512" s="172"/>
      <c r="B512" s="172"/>
      <c r="C512" s="168" t="s">
        <v>558</v>
      </c>
      <c r="D512" s="170" t="s">
        <v>559</v>
      </c>
      <c r="E512" s="171" t="s">
        <v>1185</v>
      </c>
      <c r="F512" s="171" t="s">
        <v>311</v>
      </c>
      <c r="G512" s="171" t="s">
        <v>1185</v>
      </c>
    </row>
    <row r="513" spans="1:7" ht="19.5" customHeight="1">
      <c r="A513" s="172"/>
      <c r="B513" s="172"/>
      <c r="C513" s="168" t="s">
        <v>596</v>
      </c>
      <c r="D513" s="170" t="s">
        <v>597</v>
      </c>
      <c r="E513" s="171" t="s">
        <v>1186</v>
      </c>
      <c r="F513" s="171" t="s">
        <v>311</v>
      </c>
      <c r="G513" s="171" t="s">
        <v>1186</v>
      </c>
    </row>
    <row r="514" spans="1:7" ht="19.5" customHeight="1">
      <c r="A514" s="172"/>
      <c r="B514" s="172"/>
      <c r="C514" s="168" t="s">
        <v>578</v>
      </c>
      <c r="D514" s="170" t="s">
        <v>579</v>
      </c>
      <c r="E514" s="171" t="s">
        <v>1187</v>
      </c>
      <c r="F514" s="171" t="s">
        <v>311</v>
      </c>
      <c r="G514" s="171" t="s">
        <v>1187</v>
      </c>
    </row>
    <row r="515" spans="1:7" ht="19.5" customHeight="1">
      <c r="A515" s="172"/>
      <c r="B515" s="172"/>
      <c r="C515" s="168" t="s">
        <v>561</v>
      </c>
      <c r="D515" s="170" t="s">
        <v>562</v>
      </c>
      <c r="E515" s="171" t="s">
        <v>1188</v>
      </c>
      <c r="F515" s="171" t="s">
        <v>311</v>
      </c>
      <c r="G515" s="171" t="s">
        <v>1188</v>
      </c>
    </row>
    <row r="516" spans="1:7" ht="19.5" customHeight="1">
      <c r="A516" s="172"/>
      <c r="B516" s="172"/>
      <c r="C516" s="168" t="s">
        <v>681</v>
      </c>
      <c r="D516" s="170" t="s">
        <v>682</v>
      </c>
      <c r="E516" s="171" t="s">
        <v>1189</v>
      </c>
      <c r="F516" s="171" t="s">
        <v>311</v>
      </c>
      <c r="G516" s="171" t="s">
        <v>1189</v>
      </c>
    </row>
    <row r="517" spans="1:7" ht="19.5" customHeight="1">
      <c r="A517" s="167"/>
      <c r="B517" s="168" t="s">
        <v>36</v>
      </c>
      <c r="C517" s="169"/>
      <c r="D517" s="170" t="s">
        <v>528</v>
      </c>
      <c r="E517" s="171" t="s">
        <v>1190</v>
      </c>
      <c r="F517" s="171" t="s">
        <v>311</v>
      </c>
      <c r="G517" s="171" t="s">
        <v>1190</v>
      </c>
    </row>
    <row r="518" spans="1:7" ht="19.5" customHeight="1">
      <c r="A518" s="172"/>
      <c r="B518" s="172"/>
      <c r="C518" s="168" t="s">
        <v>1182</v>
      </c>
      <c r="D518" s="170" t="s">
        <v>1183</v>
      </c>
      <c r="E518" s="171" t="s">
        <v>1190</v>
      </c>
      <c r="F518" s="171" t="s">
        <v>311</v>
      </c>
      <c r="G518" s="171" t="s">
        <v>1190</v>
      </c>
    </row>
    <row r="519" spans="1:7" ht="19.5" customHeight="1">
      <c r="A519" s="167"/>
      <c r="B519" s="168" t="s">
        <v>89</v>
      </c>
      <c r="C519" s="169"/>
      <c r="D519" s="170" t="s">
        <v>1191</v>
      </c>
      <c r="E519" s="171" t="s">
        <v>1192</v>
      </c>
      <c r="F519" s="171" t="s">
        <v>311</v>
      </c>
      <c r="G519" s="171" t="s">
        <v>1192</v>
      </c>
    </row>
    <row r="520" spans="1:7" ht="19.5" customHeight="1">
      <c r="A520" s="172"/>
      <c r="B520" s="172"/>
      <c r="C520" s="168" t="s">
        <v>1182</v>
      </c>
      <c r="D520" s="170" t="s">
        <v>1183</v>
      </c>
      <c r="E520" s="171" t="s">
        <v>1192</v>
      </c>
      <c r="F520" s="171" t="s">
        <v>311</v>
      </c>
      <c r="G520" s="171" t="s">
        <v>1192</v>
      </c>
    </row>
    <row r="521" spans="1:7" ht="19.5" customHeight="1">
      <c r="A521" s="164" t="s">
        <v>90</v>
      </c>
      <c r="B521" s="164"/>
      <c r="C521" s="164"/>
      <c r="D521" s="165" t="s">
        <v>246</v>
      </c>
      <c r="E521" s="166" t="s">
        <v>1193</v>
      </c>
      <c r="F521" s="166" t="s">
        <v>311</v>
      </c>
      <c r="G521" s="166" t="s">
        <v>1193</v>
      </c>
    </row>
    <row r="522" spans="1:7" ht="19.5" customHeight="1">
      <c r="A522" s="167"/>
      <c r="B522" s="168" t="s">
        <v>1194</v>
      </c>
      <c r="C522" s="169"/>
      <c r="D522" s="170" t="s">
        <v>1195</v>
      </c>
      <c r="E522" s="171" t="s">
        <v>396</v>
      </c>
      <c r="F522" s="171" t="s">
        <v>311</v>
      </c>
      <c r="G522" s="171" t="s">
        <v>396</v>
      </c>
    </row>
    <row r="523" spans="1:7" ht="19.5" customHeight="1">
      <c r="A523" s="172"/>
      <c r="B523" s="172"/>
      <c r="C523" s="168" t="s">
        <v>582</v>
      </c>
      <c r="D523" s="170" t="s">
        <v>583</v>
      </c>
      <c r="E523" s="171" t="s">
        <v>396</v>
      </c>
      <c r="F523" s="171" t="s">
        <v>311</v>
      </c>
      <c r="G523" s="171" t="s">
        <v>396</v>
      </c>
    </row>
    <row r="524" spans="1:7" ht="19.5" customHeight="1">
      <c r="A524" s="167"/>
      <c r="B524" s="168" t="s">
        <v>1196</v>
      </c>
      <c r="C524" s="169"/>
      <c r="D524" s="170" t="s">
        <v>1197</v>
      </c>
      <c r="E524" s="171" t="s">
        <v>1198</v>
      </c>
      <c r="F524" s="171" t="s">
        <v>311</v>
      </c>
      <c r="G524" s="171" t="s">
        <v>1198</v>
      </c>
    </row>
    <row r="525" spans="1:7" ht="19.5" customHeight="1">
      <c r="A525" s="172"/>
      <c r="B525" s="172"/>
      <c r="C525" s="168" t="s">
        <v>1199</v>
      </c>
      <c r="D525" s="170" t="s">
        <v>1200</v>
      </c>
      <c r="E525" s="171" t="s">
        <v>366</v>
      </c>
      <c r="F525" s="171" t="s">
        <v>311</v>
      </c>
      <c r="G525" s="171" t="s">
        <v>366</v>
      </c>
    </row>
    <row r="526" spans="1:7" ht="19.5" customHeight="1">
      <c r="A526" s="172"/>
      <c r="B526" s="172"/>
      <c r="C526" s="168" t="s">
        <v>558</v>
      </c>
      <c r="D526" s="170" t="s">
        <v>559</v>
      </c>
      <c r="E526" s="171" t="s">
        <v>840</v>
      </c>
      <c r="F526" s="171" t="s">
        <v>311</v>
      </c>
      <c r="G526" s="171" t="s">
        <v>840</v>
      </c>
    </row>
    <row r="527" spans="1:7" ht="19.5" customHeight="1">
      <c r="A527" s="172"/>
      <c r="B527" s="172"/>
      <c r="C527" s="168" t="s">
        <v>561</v>
      </c>
      <c r="D527" s="170" t="s">
        <v>562</v>
      </c>
      <c r="E527" s="171" t="s">
        <v>630</v>
      </c>
      <c r="F527" s="171" t="s">
        <v>311</v>
      </c>
      <c r="G527" s="171" t="s">
        <v>630</v>
      </c>
    </row>
    <row r="528" spans="1:7" ht="45">
      <c r="A528" s="172"/>
      <c r="B528" s="172"/>
      <c r="C528" s="168" t="s">
        <v>1152</v>
      </c>
      <c r="D528" s="170" t="s">
        <v>1153</v>
      </c>
      <c r="E528" s="171" t="s">
        <v>311</v>
      </c>
      <c r="F528" s="171" t="s">
        <v>311</v>
      </c>
      <c r="G528" s="171" t="s">
        <v>311</v>
      </c>
    </row>
    <row r="529" spans="1:7" ht="19.5" customHeight="1">
      <c r="A529" s="172"/>
      <c r="B529" s="172"/>
      <c r="C529" s="168" t="s">
        <v>582</v>
      </c>
      <c r="D529" s="170" t="s">
        <v>583</v>
      </c>
      <c r="E529" s="171" t="s">
        <v>311</v>
      </c>
      <c r="F529" s="171" t="s">
        <v>311</v>
      </c>
      <c r="G529" s="171" t="s">
        <v>311</v>
      </c>
    </row>
    <row r="530" spans="1:7" ht="19.5" customHeight="1">
      <c r="A530" s="167"/>
      <c r="B530" s="168" t="s">
        <v>1201</v>
      </c>
      <c r="C530" s="169"/>
      <c r="D530" s="170" t="s">
        <v>1202</v>
      </c>
      <c r="E530" s="171" t="s">
        <v>1203</v>
      </c>
      <c r="F530" s="171" t="s">
        <v>311</v>
      </c>
      <c r="G530" s="171" t="s">
        <v>1203</v>
      </c>
    </row>
    <row r="531" spans="1:7" ht="56.25">
      <c r="A531" s="172"/>
      <c r="B531" s="172"/>
      <c r="C531" s="168" t="s">
        <v>473</v>
      </c>
      <c r="D531" s="170" t="s">
        <v>991</v>
      </c>
      <c r="E531" s="171" t="s">
        <v>1204</v>
      </c>
      <c r="F531" s="171" t="s">
        <v>311</v>
      </c>
      <c r="G531" s="171" t="s">
        <v>1204</v>
      </c>
    </row>
    <row r="532" spans="1:7" ht="19.5" customHeight="1">
      <c r="A532" s="172"/>
      <c r="B532" s="172"/>
      <c r="C532" s="168" t="s">
        <v>575</v>
      </c>
      <c r="D532" s="170" t="s">
        <v>576</v>
      </c>
      <c r="E532" s="171" t="s">
        <v>1205</v>
      </c>
      <c r="F532" s="171" t="s">
        <v>311</v>
      </c>
      <c r="G532" s="171" t="s">
        <v>1205</v>
      </c>
    </row>
    <row r="533" spans="1:7" ht="19.5" customHeight="1">
      <c r="A533" s="172"/>
      <c r="B533" s="172"/>
      <c r="C533" s="168" t="s">
        <v>1206</v>
      </c>
      <c r="D533" s="170" t="s">
        <v>1207</v>
      </c>
      <c r="E533" s="171" t="s">
        <v>624</v>
      </c>
      <c r="F533" s="171" t="s">
        <v>1208</v>
      </c>
      <c r="G533" s="171" t="s">
        <v>1209</v>
      </c>
    </row>
    <row r="534" spans="1:7" ht="19.5" customHeight="1">
      <c r="A534" s="172"/>
      <c r="B534" s="172"/>
      <c r="C534" s="168" t="s">
        <v>552</v>
      </c>
      <c r="D534" s="170" t="s">
        <v>553</v>
      </c>
      <c r="E534" s="171" t="s">
        <v>1188</v>
      </c>
      <c r="F534" s="171" t="s">
        <v>1210</v>
      </c>
      <c r="G534" s="171" t="s">
        <v>1211</v>
      </c>
    </row>
    <row r="535" spans="1:7" ht="19.5" customHeight="1">
      <c r="A535" s="172"/>
      <c r="B535" s="172"/>
      <c r="C535" s="168" t="s">
        <v>555</v>
      </c>
      <c r="D535" s="170" t="s">
        <v>556</v>
      </c>
      <c r="E535" s="171" t="s">
        <v>491</v>
      </c>
      <c r="F535" s="171" t="s">
        <v>311</v>
      </c>
      <c r="G535" s="171" t="s">
        <v>491</v>
      </c>
    </row>
    <row r="536" spans="1:7" ht="19.5" customHeight="1">
      <c r="A536" s="172"/>
      <c r="B536" s="172"/>
      <c r="C536" s="168" t="s">
        <v>631</v>
      </c>
      <c r="D536" s="170" t="s">
        <v>632</v>
      </c>
      <c r="E536" s="171" t="s">
        <v>1212</v>
      </c>
      <c r="F536" s="171" t="s">
        <v>311</v>
      </c>
      <c r="G536" s="171" t="s">
        <v>1212</v>
      </c>
    </row>
    <row r="537" spans="1:7" ht="19.5" customHeight="1">
      <c r="A537" s="172"/>
      <c r="B537" s="172"/>
      <c r="C537" s="168" t="s">
        <v>558</v>
      </c>
      <c r="D537" s="170" t="s">
        <v>559</v>
      </c>
      <c r="E537" s="171" t="s">
        <v>1213</v>
      </c>
      <c r="F537" s="171" t="s">
        <v>1214</v>
      </c>
      <c r="G537" s="171" t="s">
        <v>1215</v>
      </c>
    </row>
    <row r="538" spans="1:7" ht="19.5" customHeight="1">
      <c r="A538" s="172"/>
      <c r="B538" s="172"/>
      <c r="C538" s="168" t="s">
        <v>918</v>
      </c>
      <c r="D538" s="170" t="s">
        <v>919</v>
      </c>
      <c r="E538" s="171" t="s">
        <v>311</v>
      </c>
      <c r="F538" s="171" t="s">
        <v>733</v>
      </c>
      <c r="G538" s="171" t="s">
        <v>733</v>
      </c>
    </row>
    <row r="539" spans="1:7" ht="19.5" customHeight="1">
      <c r="A539" s="172"/>
      <c r="B539" s="172"/>
      <c r="C539" s="168" t="s">
        <v>596</v>
      </c>
      <c r="D539" s="170" t="s">
        <v>597</v>
      </c>
      <c r="E539" s="171" t="s">
        <v>930</v>
      </c>
      <c r="F539" s="171" t="s">
        <v>311</v>
      </c>
      <c r="G539" s="171" t="s">
        <v>930</v>
      </c>
    </row>
    <row r="540" spans="1:7" ht="19.5" customHeight="1">
      <c r="A540" s="172"/>
      <c r="B540" s="172"/>
      <c r="C540" s="168" t="s">
        <v>561</v>
      </c>
      <c r="D540" s="170" t="s">
        <v>562</v>
      </c>
      <c r="E540" s="171" t="s">
        <v>1216</v>
      </c>
      <c r="F540" s="171" t="s">
        <v>1217</v>
      </c>
      <c r="G540" s="171" t="s">
        <v>1218</v>
      </c>
    </row>
    <row r="541" spans="1:7" ht="19.5" customHeight="1">
      <c r="A541" s="172"/>
      <c r="B541" s="172"/>
      <c r="C541" s="168" t="s">
        <v>731</v>
      </c>
      <c r="D541" s="170" t="s">
        <v>732</v>
      </c>
      <c r="E541" s="171" t="s">
        <v>311</v>
      </c>
      <c r="F541" s="171" t="s">
        <v>1219</v>
      </c>
      <c r="G541" s="171" t="s">
        <v>1219</v>
      </c>
    </row>
    <row r="542" spans="1:7" ht="19.5" customHeight="1">
      <c r="A542" s="167"/>
      <c r="B542" s="168" t="s">
        <v>531</v>
      </c>
      <c r="C542" s="169"/>
      <c r="D542" s="170" t="s">
        <v>312</v>
      </c>
      <c r="E542" s="171" t="s">
        <v>1220</v>
      </c>
      <c r="F542" s="171" t="s">
        <v>311</v>
      </c>
      <c r="G542" s="171" t="s">
        <v>1220</v>
      </c>
    </row>
    <row r="543" spans="1:7" ht="19.5" customHeight="1">
      <c r="A543" s="172"/>
      <c r="B543" s="172"/>
      <c r="C543" s="168" t="s">
        <v>552</v>
      </c>
      <c r="D543" s="170" t="s">
        <v>553</v>
      </c>
      <c r="E543" s="171" t="s">
        <v>1221</v>
      </c>
      <c r="F543" s="171" t="s">
        <v>311</v>
      </c>
      <c r="G543" s="171" t="s">
        <v>1221</v>
      </c>
    </row>
    <row r="544" spans="1:7" ht="19.5" customHeight="1">
      <c r="A544" s="172"/>
      <c r="B544" s="172"/>
      <c r="C544" s="168" t="s">
        <v>631</v>
      </c>
      <c r="D544" s="170" t="s">
        <v>632</v>
      </c>
      <c r="E544" s="171" t="s">
        <v>1222</v>
      </c>
      <c r="F544" s="171" t="s">
        <v>311</v>
      </c>
      <c r="G544" s="171" t="s">
        <v>1222</v>
      </c>
    </row>
    <row r="545" spans="1:7" ht="19.5" customHeight="1">
      <c r="A545" s="172"/>
      <c r="B545" s="172"/>
      <c r="C545" s="168" t="s">
        <v>558</v>
      </c>
      <c r="D545" s="170" t="s">
        <v>559</v>
      </c>
      <c r="E545" s="171" t="s">
        <v>1223</v>
      </c>
      <c r="F545" s="171" t="s">
        <v>311</v>
      </c>
      <c r="G545" s="171" t="s">
        <v>1223</v>
      </c>
    </row>
    <row r="546" spans="1:7" ht="19.5" customHeight="1">
      <c r="A546" s="172"/>
      <c r="B546" s="172"/>
      <c r="C546" s="168" t="s">
        <v>918</v>
      </c>
      <c r="D546" s="170" t="s">
        <v>919</v>
      </c>
      <c r="E546" s="171" t="s">
        <v>424</v>
      </c>
      <c r="F546" s="171" t="s">
        <v>311</v>
      </c>
      <c r="G546" s="171" t="s">
        <v>424</v>
      </c>
    </row>
    <row r="547" spans="1:7" ht="19.5" customHeight="1">
      <c r="A547" s="172"/>
      <c r="B547" s="172"/>
      <c r="C547" s="168" t="s">
        <v>561</v>
      </c>
      <c r="D547" s="170" t="s">
        <v>562</v>
      </c>
      <c r="E547" s="171" t="s">
        <v>1224</v>
      </c>
      <c r="F547" s="171" t="s">
        <v>311</v>
      </c>
      <c r="G547" s="171" t="s">
        <v>1224</v>
      </c>
    </row>
    <row r="548" spans="1:7" ht="19.5" customHeight="1">
      <c r="A548" s="172"/>
      <c r="B548" s="172"/>
      <c r="C548" s="168" t="s">
        <v>731</v>
      </c>
      <c r="D548" s="170" t="s">
        <v>732</v>
      </c>
      <c r="E548" s="171" t="s">
        <v>1225</v>
      </c>
      <c r="F548" s="171" t="s">
        <v>311</v>
      </c>
      <c r="G548" s="171" t="s">
        <v>1225</v>
      </c>
    </row>
    <row r="549" spans="1:7" ht="19.5" customHeight="1">
      <c r="A549" s="178" t="s">
        <v>534</v>
      </c>
      <c r="B549" s="178"/>
      <c r="C549" s="178"/>
      <c r="D549" s="178"/>
      <c r="E549" s="173" t="s">
        <v>1226</v>
      </c>
      <c r="F549" s="173" t="s">
        <v>467</v>
      </c>
      <c r="G549" s="173" t="s">
        <v>1227</v>
      </c>
    </row>
    <row r="550" spans="1:7" ht="380.25" customHeight="1">
      <c r="A550" s="175"/>
      <c r="B550" s="175"/>
      <c r="C550" s="175"/>
      <c r="D550" s="175"/>
      <c r="E550" s="175"/>
      <c r="F550" s="175"/>
      <c r="G550" s="175"/>
    </row>
    <row r="551" spans="1:7" ht="5.25" customHeight="1">
      <c r="A551" s="175"/>
      <c r="B551" s="175"/>
      <c r="C551" s="175"/>
      <c r="D551" s="175"/>
      <c r="E551" s="175"/>
      <c r="F551" s="175"/>
      <c r="G551" s="175"/>
    </row>
    <row r="552" spans="1:7" ht="5.25" customHeight="1">
      <c r="A552" s="174" t="s">
        <v>537</v>
      </c>
      <c r="B552" s="174"/>
      <c r="C552" s="175"/>
      <c r="D552" s="175"/>
      <c r="E552" s="175"/>
      <c r="F552" s="175"/>
      <c r="G552" s="175"/>
    </row>
    <row r="553" spans="1:7" ht="11.25" customHeight="1">
      <c r="A553" s="174"/>
      <c r="B553" s="174"/>
      <c r="C553" s="175"/>
      <c r="D553" s="175"/>
      <c r="E553" s="175"/>
      <c r="F553" s="175"/>
      <c r="G553" s="175"/>
    </row>
  </sheetData>
  <sheetProtection/>
  <mergeCells count="8">
    <mergeCell ref="A5:E5"/>
    <mergeCell ref="F5:G5"/>
    <mergeCell ref="A549:D549"/>
    <mergeCell ref="A550:G550"/>
    <mergeCell ref="A551:G551"/>
    <mergeCell ref="A552:B553"/>
    <mergeCell ref="C552:G552"/>
    <mergeCell ref="C553:G55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97"/>
  <sheetViews>
    <sheetView zoomScalePageLayoutView="0" workbookViewId="0" topLeftCell="A1">
      <selection activeCell="AG13" sqref="AG13"/>
    </sheetView>
  </sheetViews>
  <sheetFormatPr defaultColWidth="9.00390625" defaultRowHeight="12.75"/>
  <cols>
    <col min="1" max="1" width="5.875" style="4" customWidth="1"/>
    <col min="2" max="2" width="7.875" style="4" customWidth="1"/>
    <col min="3" max="3" width="4.375" style="4" customWidth="1"/>
    <col min="4" max="4" width="39.375" style="4" customWidth="1"/>
    <col min="5" max="5" width="33.875" style="4" hidden="1" customWidth="1"/>
    <col min="6" max="6" width="18.00390625" style="4" hidden="1" customWidth="1"/>
    <col min="7" max="7" width="42.125" style="4" hidden="1" customWidth="1"/>
    <col min="8" max="8" width="9.25390625" style="4" hidden="1" customWidth="1"/>
    <col min="9" max="9" width="0.12890625" style="4" hidden="1" customWidth="1"/>
    <col min="10" max="10" width="7.625" style="4" hidden="1" customWidth="1"/>
    <col min="11" max="11" width="11.00390625" style="4" hidden="1" customWidth="1"/>
    <col min="12" max="12" width="0.12890625" style="4" hidden="1" customWidth="1"/>
    <col min="13" max="13" width="12.75390625" style="4" hidden="1" customWidth="1"/>
    <col min="14" max="14" width="14.25390625" style="4" hidden="1" customWidth="1"/>
    <col min="15" max="15" width="12.375" style="4" hidden="1" customWidth="1"/>
    <col min="16" max="16" width="0.6171875" style="4" hidden="1" customWidth="1"/>
    <col min="17" max="17" width="0.12890625" style="4" hidden="1" customWidth="1"/>
    <col min="18" max="18" width="14.25390625" style="4" hidden="1" customWidth="1"/>
    <col min="19" max="19" width="14.00390625" style="4" hidden="1" customWidth="1"/>
    <col min="20" max="20" width="15.125" style="4" hidden="1" customWidth="1"/>
    <col min="21" max="21" width="14.375" style="4" hidden="1" customWidth="1"/>
    <col min="22" max="22" width="15.125" style="4" hidden="1" customWidth="1"/>
    <col min="23" max="23" width="14.625" style="4" hidden="1" customWidth="1"/>
    <col min="24" max="24" width="13.25390625" style="4" hidden="1" customWidth="1"/>
    <col min="25" max="25" width="13.75390625" style="4" customWidth="1"/>
    <col min="26" max="26" width="13.25390625" style="4" customWidth="1"/>
    <col min="27" max="27" width="13.75390625" style="4" customWidth="1"/>
  </cols>
  <sheetData>
    <row r="1" spans="1:27" ht="12.75">
      <c r="A1" s="36"/>
      <c r="B1" s="36"/>
      <c r="C1" s="36"/>
      <c r="D1" s="145"/>
      <c r="E1" s="37" t="s">
        <v>128</v>
      </c>
      <c r="F1" s="37" t="s">
        <v>128</v>
      </c>
      <c r="G1" s="12" t="s">
        <v>233</v>
      </c>
      <c r="H1" s="37"/>
      <c r="I1" s="12"/>
      <c r="J1" s="37"/>
      <c r="K1" s="126" t="s">
        <v>242</v>
      </c>
      <c r="L1" s="126" t="s">
        <v>242</v>
      </c>
      <c r="M1" s="127" t="s">
        <v>248</v>
      </c>
      <c r="N1" s="136"/>
      <c r="O1" s="127" t="s">
        <v>261</v>
      </c>
      <c r="P1" s="136"/>
      <c r="Q1" s="127" t="s">
        <v>264</v>
      </c>
      <c r="R1" s="136"/>
      <c r="S1" s="127" t="s">
        <v>267</v>
      </c>
      <c r="T1" s="136"/>
      <c r="U1" s="127" t="s">
        <v>270</v>
      </c>
      <c r="V1" s="136"/>
      <c r="W1" s="127" t="s">
        <v>292</v>
      </c>
      <c r="X1" s="136"/>
      <c r="Y1" s="127" t="s">
        <v>297</v>
      </c>
      <c r="Z1" s="136"/>
      <c r="AA1" s="12"/>
    </row>
    <row r="2" spans="1:27" ht="12.75">
      <c r="A2" s="36"/>
      <c r="B2" s="36"/>
      <c r="C2" s="36"/>
      <c r="D2" s="145"/>
      <c r="E2" s="37" t="s">
        <v>138</v>
      </c>
      <c r="F2" s="37" t="s">
        <v>214</v>
      </c>
      <c r="G2" s="12" t="s">
        <v>234</v>
      </c>
      <c r="H2" s="37"/>
      <c r="I2" s="12"/>
      <c r="J2" s="37"/>
      <c r="K2" s="126" t="s">
        <v>243</v>
      </c>
      <c r="L2" s="126" t="s">
        <v>243</v>
      </c>
      <c r="M2" s="127" t="s">
        <v>249</v>
      </c>
      <c r="N2" s="136"/>
      <c r="O2" s="127" t="s">
        <v>259</v>
      </c>
      <c r="P2" s="136"/>
      <c r="Q2" s="127" t="s">
        <v>263</v>
      </c>
      <c r="R2" s="136"/>
      <c r="S2" s="127" t="s">
        <v>266</v>
      </c>
      <c r="T2" s="136"/>
      <c r="U2" s="127" t="s">
        <v>269</v>
      </c>
      <c r="V2" s="136"/>
      <c r="W2" s="127" t="s">
        <v>291</v>
      </c>
      <c r="X2" s="136"/>
      <c r="Y2" s="127" t="s">
        <v>299</v>
      </c>
      <c r="Z2" s="136"/>
      <c r="AA2" s="12"/>
    </row>
    <row r="3" spans="1:27" ht="12.75">
      <c r="A3" s="36"/>
      <c r="B3" s="36"/>
      <c r="C3" s="36"/>
      <c r="D3" s="145"/>
      <c r="E3" s="37" t="s">
        <v>93</v>
      </c>
      <c r="F3" s="37" t="s">
        <v>93</v>
      </c>
      <c r="G3" s="12" t="s">
        <v>230</v>
      </c>
      <c r="H3" s="37"/>
      <c r="I3" s="12"/>
      <c r="J3" s="37"/>
      <c r="K3" s="126" t="s">
        <v>239</v>
      </c>
      <c r="L3" s="126" t="s">
        <v>239</v>
      </c>
      <c r="M3" s="127" t="s">
        <v>242</v>
      </c>
      <c r="N3" s="136"/>
      <c r="O3" s="127" t="s">
        <v>248</v>
      </c>
      <c r="P3" s="136"/>
      <c r="Q3" s="127" t="s">
        <v>261</v>
      </c>
      <c r="R3" s="136"/>
      <c r="S3" s="127" t="s">
        <v>264</v>
      </c>
      <c r="T3" s="136"/>
      <c r="U3" s="127" t="s">
        <v>267</v>
      </c>
      <c r="V3" s="136"/>
      <c r="W3" s="127" t="s">
        <v>270</v>
      </c>
      <c r="X3" s="136"/>
      <c r="Y3" s="127" t="s">
        <v>292</v>
      </c>
      <c r="Z3" s="136"/>
      <c r="AA3" s="12"/>
    </row>
    <row r="4" spans="1:27" ht="12.75">
      <c r="A4" s="36"/>
      <c r="B4" s="36"/>
      <c r="C4" s="36"/>
      <c r="D4" s="145"/>
      <c r="E4" s="37" t="s">
        <v>139</v>
      </c>
      <c r="F4" s="37" t="s">
        <v>215</v>
      </c>
      <c r="G4" s="12" t="s">
        <v>228</v>
      </c>
      <c r="H4" s="37"/>
      <c r="I4" s="12"/>
      <c r="J4" s="37"/>
      <c r="K4" s="126" t="s">
        <v>241</v>
      </c>
      <c r="L4" s="126" t="s">
        <v>241</v>
      </c>
      <c r="M4" s="127" t="s">
        <v>245</v>
      </c>
      <c r="N4" s="136"/>
      <c r="O4" s="127" t="s">
        <v>258</v>
      </c>
      <c r="P4" s="136"/>
      <c r="Q4" s="127" t="s">
        <v>262</v>
      </c>
      <c r="R4" s="136"/>
      <c r="S4" s="127" t="s">
        <v>265</v>
      </c>
      <c r="T4" s="136"/>
      <c r="U4" s="127" t="s">
        <v>268</v>
      </c>
      <c r="V4" s="136"/>
      <c r="W4" s="127" t="s">
        <v>271</v>
      </c>
      <c r="X4" s="136"/>
      <c r="Y4" s="127" t="s">
        <v>295</v>
      </c>
      <c r="Z4" s="136"/>
      <c r="AA4" s="12"/>
    </row>
    <row r="5" spans="1:27" ht="33.75" customHeight="1">
      <c r="A5" s="180" t="s">
        <v>181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1:27" ht="18" customHeight="1">
      <c r="A6" s="179" t="s">
        <v>192</v>
      </c>
      <c r="B6" s="179"/>
      <c r="C6" s="179"/>
      <c r="D6" s="179"/>
      <c r="E6" s="179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33.75" customHeight="1">
      <c r="A7" s="38" t="s">
        <v>0</v>
      </c>
      <c r="B7" s="38" t="s">
        <v>1</v>
      </c>
      <c r="C7" s="62" t="s">
        <v>2</v>
      </c>
      <c r="D7" s="38" t="s">
        <v>3</v>
      </c>
      <c r="E7" s="68" t="s">
        <v>154</v>
      </c>
      <c r="F7" s="68" t="s">
        <v>199</v>
      </c>
      <c r="G7" s="68" t="s">
        <v>91</v>
      </c>
      <c r="H7" s="68" t="s">
        <v>199</v>
      </c>
      <c r="I7" s="68" t="s">
        <v>91</v>
      </c>
      <c r="J7" s="68" t="s">
        <v>200</v>
      </c>
      <c r="K7" s="68" t="s">
        <v>91</v>
      </c>
      <c r="L7" s="68" t="s">
        <v>200</v>
      </c>
      <c r="M7" s="137" t="s">
        <v>91</v>
      </c>
      <c r="N7" s="68" t="s">
        <v>200</v>
      </c>
      <c r="O7" s="68" t="s">
        <v>91</v>
      </c>
      <c r="P7" s="68" t="s">
        <v>200</v>
      </c>
      <c r="Q7" s="68" t="s">
        <v>91</v>
      </c>
      <c r="R7" s="68" t="s">
        <v>200</v>
      </c>
      <c r="S7" s="68" t="s">
        <v>91</v>
      </c>
      <c r="T7" s="68" t="s">
        <v>200</v>
      </c>
      <c r="U7" s="68" t="s">
        <v>91</v>
      </c>
      <c r="V7" s="68" t="s">
        <v>200</v>
      </c>
      <c r="W7" s="68" t="s">
        <v>91</v>
      </c>
      <c r="X7" s="68" t="s">
        <v>200</v>
      </c>
      <c r="Y7" s="68" t="s">
        <v>227</v>
      </c>
      <c r="Z7" s="68" t="s">
        <v>200</v>
      </c>
      <c r="AA7" s="68" t="s">
        <v>227</v>
      </c>
    </row>
    <row r="8" spans="1:27" ht="24" customHeight="1">
      <c r="A8" s="65" t="s">
        <v>4</v>
      </c>
      <c r="B8" s="1"/>
      <c r="C8" s="11"/>
      <c r="D8" s="74" t="s">
        <v>5</v>
      </c>
      <c r="E8" s="68"/>
      <c r="F8" s="68"/>
      <c r="G8" s="68"/>
      <c r="H8" s="68"/>
      <c r="I8" s="128">
        <f aca="true" t="shared" si="0" ref="I8:K9">SUM(I9)</f>
        <v>0</v>
      </c>
      <c r="J8" s="128">
        <f t="shared" si="0"/>
        <v>0</v>
      </c>
      <c r="K8" s="128">
        <f t="shared" si="0"/>
        <v>0</v>
      </c>
      <c r="L8" s="128">
        <f aca="true" t="shared" si="1" ref="L8:AA9">SUM(L9)</f>
        <v>261638</v>
      </c>
      <c r="M8" s="128">
        <f t="shared" si="1"/>
        <v>261638</v>
      </c>
      <c r="N8" s="128">
        <f t="shared" si="1"/>
        <v>0</v>
      </c>
      <c r="O8" s="128">
        <f t="shared" si="1"/>
        <v>261638</v>
      </c>
      <c r="P8" s="128">
        <f t="shared" si="1"/>
        <v>0</v>
      </c>
      <c r="Q8" s="128">
        <f t="shared" si="1"/>
        <v>261638</v>
      </c>
      <c r="R8" s="128">
        <f t="shared" si="1"/>
        <v>0</v>
      </c>
      <c r="S8" s="128">
        <f t="shared" si="1"/>
        <v>261638</v>
      </c>
      <c r="T8" s="128">
        <f t="shared" si="1"/>
        <v>0</v>
      </c>
      <c r="U8" s="128">
        <f t="shared" si="1"/>
        <v>261638</v>
      </c>
      <c r="V8" s="128">
        <f t="shared" si="1"/>
        <v>0</v>
      </c>
      <c r="W8" s="128">
        <f t="shared" si="1"/>
        <v>261638</v>
      </c>
      <c r="X8" s="128">
        <f t="shared" si="1"/>
        <v>326144</v>
      </c>
      <c r="Y8" s="128">
        <f t="shared" si="1"/>
        <v>587782</v>
      </c>
      <c r="Z8" s="128">
        <f t="shared" si="1"/>
        <v>0</v>
      </c>
      <c r="AA8" s="128">
        <f t="shared" si="1"/>
        <v>587782</v>
      </c>
    </row>
    <row r="9" spans="1:27" s="12" customFormat="1" ht="21.75" customHeight="1">
      <c r="A9" s="129"/>
      <c r="B9" s="50" t="s">
        <v>142</v>
      </c>
      <c r="C9" s="54"/>
      <c r="D9" s="75" t="s">
        <v>6</v>
      </c>
      <c r="E9" s="130"/>
      <c r="F9" s="130"/>
      <c r="G9" s="130"/>
      <c r="H9" s="130"/>
      <c r="I9" s="57">
        <f t="shared" si="0"/>
        <v>0</v>
      </c>
      <c r="J9" s="57">
        <f t="shared" si="0"/>
        <v>0</v>
      </c>
      <c r="K9" s="57">
        <f t="shared" si="0"/>
        <v>0</v>
      </c>
      <c r="L9" s="57">
        <f t="shared" si="1"/>
        <v>261638</v>
      </c>
      <c r="M9" s="57">
        <f t="shared" si="1"/>
        <v>261638</v>
      </c>
      <c r="N9" s="57">
        <f t="shared" si="1"/>
        <v>0</v>
      </c>
      <c r="O9" s="57">
        <f t="shared" si="1"/>
        <v>261638</v>
      </c>
      <c r="P9" s="57">
        <f t="shared" si="1"/>
        <v>0</v>
      </c>
      <c r="Q9" s="57">
        <f t="shared" si="1"/>
        <v>261638</v>
      </c>
      <c r="R9" s="57">
        <f t="shared" si="1"/>
        <v>0</v>
      </c>
      <c r="S9" s="57">
        <f t="shared" si="1"/>
        <v>261638</v>
      </c>
      <c r="T9" s="57">
        <f t="shared" si="1"/>
        <v>0</v>
      </c>
      <c r="U9" s="57">
        <f t="shared" si="1"/>
        <v>261638</v>
      </c>
      <c r="V9" s="57">
        <f t="shared" si="1"/>
        <v>0</v>
      </c>
      <c r="W9" s="57">
        <f t="shared" si="1"/>
        <v>261638</v>
      </c>
      <c r="X9" s="57">
        <f t="shared" si="1"/>
        <v>326144</v>
      </c>
      <c r="Y9" s="57">
        <f t="shared" si="1"/>
        <v>587782</v>
      </c>
      <c r="Z9" s="57">
        <f t="shared" si="1"/>
        <v>0</v>
      </c>
      <c r="AA9" s="57">
        <f t="shared" si="1"/>
        <v>587782</v>
      </c>
    </row>
    <row r="10" spans="1:27" s="12" customFormat="1" ht="45">
      <c r="A10" s="129"/>
      <c r="B10" s="129"/>
      <c r="C10" s="53">
        <v>2010</v>
      </c>
      <c r="D10" s="21" t="s">
        <v>136</v>
      </c>
      <c r="E10" s="130"/>
      <c r="F10" s="130"/>
      <c r="G10" s="130"/>
      <c r="H10" s="130"/>
      <c r="I10" s="57">
        <v>0</v>
      </c>
      <c r="J10" s="57"/>
      <c r="K10" s="57">
        <f>SUM(I10:J10)</f>
        <v>0</v>
      </c>
      <c r="L10" s="57">
        <v>261638</v>
      </c>
      <c r="M10" s="57">
        <f>SUM(K10:L10)</f>
        <v>261638</v>
      </c>
      <c r="N10" s="57"/>
      <c r="O10" s="57">
        <f>SUM(M10:N10)</f>
        <v>261638</v>
      </c>
      <c r="P10" s="57"/>
      <c r="Q10" s="57">
        <f>SUM(O10:P10)</f>
        <v>261638</v>
      </c>
      <c r="R10" s="57">
        <v>0</v>
      </c>
      <c r="S10" s="57">
        <f>SUM(Q10:R10)</f>
        <v>261638</v>
      </c>
      <c r="T10" s="57">
        <v>0</v>
      </c>
      <c r="U10" s="57">
        <f>SUM(S10:T10)</f>
        <v>261638</v>
      </c>
      <c r="V10" s="57">
        <v>0</v>
      </c>
      <c r="W10" s="57">
        <f>SUM(U10:V10)</f>
        <v>261638</v>
      </c>
      <c r="X10" s="57">
        <v>326144</v>
      </c>
      <c r="Y10" s="57">
        <f>SUM(W10:X10)</f>
        <v>587782</v>
      </c>
      <c r="Z10" s="57"/>
      <c r="AA10" s="57">
        <f>SUM(Y10:Z10)</f>
        <v>587782</v>
      </c>
    </row>
    <row r="11" spans="1:27" ht="19.5" customHeight="1">
      <c r="A11" s="16" t="s">
        <v>12</v>
      </c>
      <c r="B11" s="14"/>
      <c r="C11" s="35"/>
      <c r="D11" s="19" t="s">
        <v>13</v>
      </c>
      <c r="E11" s="39">
        <f>SUM(E12)</f>
        <v>156600</v>
      </c>
      <c r="F11" s="39">
        <f>SUM(F12)</f>
        <v>0</v>
      </c>
      <c r="G11" s="39">
        <f aca="true" t="shared" si="2" ref="G11:M11">SUM(G12,G14)</f>
        <v>156600</v>
      </c>
      <c r="H11" s="39">
        <f t="shared" si="2"/>
        <v>29071</v>
      </c>
      <c r="I11" s="39">
        <f t="shared" si="2"/>
        <v>185671</v>
      </c>
      <c r="J11" s="39">
        <f t="shared" si="2"/>
        <v>0</v>
      </c>
      <c r="K11" s="39">
        <f t="shared" si="2"/>
        <v>185671</v>
      </c>
      <c r="L11" s="39">
        <f t="shared" si="2"/>
        <v>0</v>
      </c>
      <c r="M11" s="39">
        <f t="shared" si="2"/>
        <v>185671</v>
      </c>
      <c r="N11" s="39">
        <f aca="true" t="shared" si="3" ref="N11:S11">SUM(N12,N14)</f>
        <v>0</v>
      </c>
      <c r="O11" s="39">
        <f t="shared" si="3"/>
        <v>185671</v>
      </c>
      <c r="P11" s="39">
        <f t="shared" si="3"/>
        <v>18318</v>
      </c>
      <c r="Q11" s="39">
        <f t="shared" si="3"/>
        <v>203989</v>
      </c>
      <c r="R11" s="39">
        <f t="shared" si="3"/>
        <v>0</v>
      </c>
      <c r="S11" s="39">
        <f t="shared" si="3"/>
        <v>203989</v>
      </c>
      <c r="T11" s="39">
        <f aca="true" t="shared" si="4" ref="T11:Y11">SUM(T12,T14)</f>
        <v>0</v>
      </c>
      <c r="U11" s="39">
        <f t="shared" si="4"/>
        <v>203989</v>
      </c>
      <c r="V11" s="39">
        <f t="shared" si="4"/>
        <v>0</v>
      </c>
      <c r="W11" s="39">
        <f t="shared" si="4"/>
        <v>203989</v>
      </c>
      <c r="X11" s="39">
        <f t="shared" si="4"/>
        <v>0</v>
      </c>
      <c r="Y11" s="39">
        <f t="shared" si="4"/>
        <v>203989</v>
      </c>
      <c r="Z11" s="39">
        <f>SUM(Z12,Z14)</f>
        <v>0</v>
      </c>
      <c r="AA11" s="39">
        <f>SUM(AA12,AA14)</f>
        <v>203989</v>
      </c>
    </row>
    <row r="12" spans="1:27" ht="19.5" customHeight="1">
      <c r="A12" s="43"/>
      <c r="B12" s="43">
        <v>75011</v>
      </c>
      <c r="C12" s="44"/>
      <c r="D12" s="21" t="s">
        <v>14</v>
      </c>
      <c r="E12" s="59">
        <f>SUM(E13)</f>
        <v>156600</v>
      </c>
      <c r="F12" s="59">
        <f>SUM(F13)</f>
        <v>0</v>
      </c>
      <c r="G12" s="59">
        <f aca="true" t="shared" si="5" ref="G12:AA12">SUM(G13)</f>
        <v>156600</v>
      </c>
      <c r="H12" s="59">
        <f t="shared" si="5"/>
        <v>0</v>
      </c>
      <c r="I12" s="59">
        <f t="shared" si="5"/>
        <v>156600</v>
      </c>
      <c r="J12" s="59">
        <f t="shared" si="5"/>
        <v>0</v>
      </c>
      <c r="K12" s="59">
        <f t="shared" si="5"/>
        <v>156600</v>
      </c>
      <c r="L12" s="59">
        <f t="shared" si="5"/>
        <v>0</v>
      </c>
      <c r="M12" s="59">
        <f t="shared" si="5"/>
        <v>156600</v>
      </c>
      <c r="N12" s="59">
        <f t="shared" si="5"/>
        <v>0</v>
      </c>
      <c r="O12" s="59">
        <f t="shared" si="5"/>
        <v>156600</v>
      </c>
      <c r="P12" s="59">
        <f t="shared" si="5"/>
        <v>0</v>
      </c>
      <c r="Q12" s="59">
        <f t="shared" si="5"/>
        <v>156600</v>
      </c>
      <c r="R12" s="59">
        <f t="shared" si="5"/>
        <v>0</v>
      </c>
      <c r="S12" s="59">
        <f t="shared" si="5"/>
        <v>156600</v>
      </c>
      <c r="T12" s="59">
        <f t="shared" si="5"/>
        <v>0</v>
      </c>
      <c r="U12" s="59">
        <f t="shared" si="5"/>
        <v>156600</v>
      </c>
      <c r="V12" s="59">
        <f t="shared" si="5"/>
        <v>0</v>
      </c>
      <c r="W12" s="59">
        <f t="shared" si="5"/>
        <v>156600</v>
      </c>
      <c r="X12" s="59">
        <f t="shared" si="5"/>
        <v>0</v>
      </c>
      <c r="Y12" s="59">
        <f t="shared" si="5"/>
        <v>156600</v>
      </c>
      <c r="Z12" s="59">
        <f t="shared" si="5"/>
        <v>0</v>
      </c>
      <c r="AA12" s="59">
        <f t="shared" si="5"/>
        <v>156600</v>
      </c>
    </row>
    <row r="13" spans="1:27" ht="49.5" customHeight="1">
      <c r="A13" s="43"/>
      <c r="B13" s="56"/>
      <c r="C13" s="45" t="s">
        <v>123</v>
      </c>
      <c r="D13" s="21" t="s">
        <v>136</v>
      </c>
      <c r="E13" s="59">
        <v>156600</v>
      </c>
      <c r="F13" s="59"/>
      <c r="G13" s="59">
        <f>SUM(E13:F13)</f>
        <v>156600</v>
      </c>
      <c r="H13" s="59">
        <v>0</v>
      </c>
      <c r="I13" s="59">
        <f>SUM(G13:H13)</f>
        <v>156600</v>
      </c>
      <c r="J13" s="59">
        <v>0</v>
      </c>
      <c r="K13" s="59">
        <f>SUM(I13:J13)</f>
        <v>156600</v>
      </c>
      <c r="L13" s="59">
        <v>0</v>
      </c>
      <c r="M13" s="59">
        <f>SUM(K13:L13)</f>
        <v>156600</v>
      </c>
      <c r="N13" s="59">
        <v>0</v>
      </c>
      <c r="O13" s="59">
        <f>SUM(M13:N13)</f>
        <v>156600</v>
      </c>
      <c r="P13" s="59">
        <v>0</v>
      </c>
      <c r="Q13" s="59">
        <f>SUM(O13:P13)</f>
        <v>156600</v>
      </c>
      <c r="R13" s="59">
        <v>0</v>
      </c>
      <c r="S13" s="59">
        <f>SUM(Q13:R13)</f>
        <v>156600</v>
      </c>
      <c r="T13" s="59">
        <v>0</v>
      </c>
      <c r="U13" s="59">
        <f>SUM(S13:T13)</f>
        <v>156600</v>
      </c>
      <c r="V13" s="59">
        <v>0</v>
      </c>
      <c r="W13" s="59">
        <f>SUM(U13:V13)</f>
        <v>156600</v>
      </c>
      <c r="X13" s="59">
        <v>0</v>
      </c>
      <c r="Y13" s="59">
        <f>SUM(W13:X13)</f>
        <v>156600</v>
      </c>
      <c r="Z13" s="59">
        <v>0</v>
      </c>
      <c r="AA13" s="59">
        <f>SUM(Y13:Z13)</f>
        <v>156600</v>
      </c>
    </row>
    <row r="14" spans="1:27" ht="21" customHeight="1">
      <c r="A14" s="43"/>
      <c r="B14" s="56">
        <v>75056</v>
      </c>
      <c r="C14" s="45"/>
      <c r="D14" s="21" t="s">
        <v>222</v>
      </c>
      <c r="E14" s="59"/>
      <c r="F14" s="59"/>
      <c r="G14" s="59">
        <f aca="true" t="shared" si="6" ref="G14:AA14">SUM(G15)</f>
        <v>0</v>
      </c>
      <c r="H14" s="59">
        <f t="shared" si="6"/>
        <v>29071</v>
      </c>
      <c r="I14" s="59">
        <f t="shared" si="6"/>
        <v>29071</v>
      </c>
      <c r="J14" s="59">
        <f t="shared" si="6"/>
        <v>0</v>
      </c>
      <c r="K14" s="59">
        <f t="shared" si="6"/>
        <v>29071</v>
      </c>
      <c r="L14" s="59">
        <f t="shared" si="6"/>
        <v>0</v>
      </c>
      <c r="M14" s="59">
        <f t="shared" si="6"/>
        <v>29071</v>
      </c>
      <c r="N14" s="59">
        <f t="shared" si="6"/>
        <v>0</v>
      </c>
      <c r="O14" s="59">
        <f t="shared" si="6"/>
        <v>29071</v>
      </c>
      <c r="P14" s="59">
        <f t="shared" si="6"/>
        <v>18318</v>
      </c>
      <c r="Q14" s="59">
        <f t="shared" si="6"/>
        <v>47389</v>
      </c>
      <c r="R14" s="59">
        <f t="shared" si="6"/>
        <v>0</v>
      </c>
      <c r="S14" s="59">
        <f t="shared" si="6"/>
        <v>47389</v>
      </c>
      <c r="T14" s="59">
        <f t="shared" si="6"/>
        <v>0</v>
      </c>
      <c r="U14" s="59">
        <f t="shared" si="6"/>
        <v>47389</v>
      </c>
      <c r="V14" s="59">
        <f t="shared" si="6"/>
        <v>0</v>
      </c>
      <c r="W14" s="59">
        <f t="shared" si="6"/>
        <v>47389</v>
      </c>
      <c r="X14" s="59">
        <f t="shared" si="6"/>
        <v>0</v>
      </c>
      <c r="Y14" s="59">
        <f t="shared" si="6"/>
        <v>47389</v>
      </c>
      <c r="Z14" s="59">
        <f t="shared" si="6"/>
        <v>0</v>
      </c>
      <c r="AA14" s="59">
        <f t="shared" si="6"/>
        <v>47389</v>
      </c>
    </row>
    <row r="15" spans="1:27" ht="48" customHeight="1">
      <c r="A15" s="43"/>
      <c r="B15" s="56"/>
      <c r="C15" s="45">
        <v>2010</v>
      </c>
      <c r="D15" s="21" t="s">
        <v>136</v>
      </c>
      <c r="E15" s="59"/>
      <c r="F15" s="59"/>
      <c r="G15" s="59">
        <v>0</v>
      </c>
      <c r="H15" s="59">
        <v>29071</v>
      </c>
      <c r="I15" s="59">
        <f>SUM(G15:H15)</f>
        <v>29071</v>
      </c>
      <c r="J15" s="59"/>
      <c r="K15" s="59">
        <f>SUM(I15:J15)</f>
        <v>29071</v>
      </c>
      <c r="L15" s="59">
        <v>0</v>
      </c>
      <c r="M15" s="59">
        <f>SUM(K15:L15)</f>
        <v>29071</v>
      </c>
      <c r="N15" s="59">
        <v>0</v>
      </c>
      <c r="O15" s="59">
        <f>SUM(M15:N15)</f>
        <v>29071</v>
      </c>
      <c r="P15" s="59">
        <v>18318</v>
      </c>
      <c r="Q15" s="59">
        <f>SUM(O15:P15)</f>
        <v>47389</v>
      </c>
      <c r="R15" s="59">
        <v>0</v>
      </c>
      <c r="S15" s="59">
        <f>SUM(Q15:R15)</f>
        <v>47389</v>
      </c>
      <c r="T15" s="59">
        <v>0</v>
      </c>
      <c r="U15" s="59">
        <f>SUM(S15:T15)</f>
        <v>47389</v>
      </c>
      <c r="V15" s="59">
        <v>0</v>
      </c>
      <c r="W15" s="59">
        <f>SUM(U15:V15)</f>
        <v>47389</v>
      </c>
      <c r="X15" s="59">
        <v>0</v>
      </c>
      <c r="Y15" s="59">
        <f>SUM(W15:X15)</f>
        <v>47389</v>
      </c>
      <c r="Z15" s="59">
        <v>0</v>
      </c>
      <c r="AA15" s="59">
        <f>SUM(Y15:Z15)</f>
        <v>47389</v>
      </c>
    </row>
    <row r="16" spans="1:27" ht="44.25" customHeight="1">
      <c r="A16" s="16">
        <v>751</v>
      </c>
      <c r="B16" s="18"/>
      <c r="C16" s="40"/>
      <c r="D16" s="19" t="s">
        <v>59</v>
      </c>
      <c r="E16" s="41">
        <f aca="true" t="shared" si="7" ref="E16:K16">SUM(E17,E19)</f>
        <v>3850</v>
      </c>
      <c r="F16" s="41">
        <f t="shared" si="7"/>
        <v>46434</v>
      </c>
      <c r="G16" s="41">
        <f t="shared" si="7"/>
        <v>50284</v>
      </c>
      <c r="H16" s="41">
        <f t="shared" si="7"/>
        <v>0</v>
      </c>
      <c r="I16" s="41">
        <f t="shared" si="7"/>
        <v>50284</v>
      </c>
      <c r="J16" s="41">
        <f t="shared" si="7"/>
        <v>0</v>
      </c>
      <c r="K16" s="41">
        <f t="shared" si="7"/>
        <v>50284</v>
      </c>
      <c r="L16" s="41">
        <f aca="true" t="shared" si="8" ref="L16:Q16">SUM(L17,L19)</f>
        <v>0</v>
      </c>
      <c r="M16" s="41">
        <f t="shared" si="8"/>
        <v>50284</v>
      </c>
      <c r="N16" s="41">
        <f t="shared" si="8"/>
        <v>0</v>
      </c>
      <c r="O16" s="41">
        <f t="shared" si="8"/>
        <v>50284</v>
      </c>
      <c r="P16" s="41">
        <f t="shared" si="8"/>
        <v>0</v>
      </c>
      <c r="Q16" s="41">
        <f t="shared" si="8"/>
        <v>50284</v>
      </c>
      <c r="R16" s="41">
        <f aca="true" t="shared" si="9" ref="R16:W16">SUM(R17,R19)</f>
        <v>23600</v>
      </c>
      <c r="S16" s="41">
        <f t="shared" si="9"/>
        <v>73884</v>
      </c>
      <c r="T16" s="41">
        <f t="shared" si="9"/>
        <v>24180</v>
      </c>
      <c r="U16" s="41">
        <f t="shared" si="9"/>
        <v>98064</v>
      </c>
      <c r="V16" s="41">
        <f t="shared" si="9"/>
        <v>0</v>
      </c>
      <c r="W16" s="41">
        <f t="shared" si="9"/>
        <v>98064</v>
      </c>
      <c r="X16" s="41">
        <f>SUM(X17,X19)</f>
        <v>0</v>
      </c>
      <c r="Y16" s="41">
        <f>SUM(Y17,Y19)</f>
        <v>98064</v>
      </c>
      <c r="Z16" s="41">
        <f>SUM(Z17,Z19)</f>
        <v>0</v>
      </c>
      <c r="AA16" s="41">
        <f>SUM(AA17,AA19)</f>
        <v>98064</v>
      </c>
    </row>
    <row r="17" spans="1:27" ht="30" customHeight="1">
      <c r="A17" s="56"/>
      <c r="B17" s="43">
        <v>75101</v>
      </c>
      <c r="C17" s="44"/>
      <c r="D17" s="21" t="s">
        <v>17</v>
      </c>
      <c r="E17" s="60">
        <f aca="true" t="shared" si="10" ref="E17:AA17">SUM(E18)</f>
        <v>3850</v>
      </c>
      <c r="F17" s="60">
        <f t="shared" si="10"/>
        <v>0</v>
      </c>
      <c r="G17" s="60">
        <f t="shared" si="10"/>
        <v>3850</v>
      </c>
      <c r="H17" s="60">
        <f t="shared" si="10"/>
        <v>0</v>
      </c>
      <c r="I17" s="60">
        <f t="shared" si="10"/>
        <v>3850</v>
      </c>
      <c r="J17" s="60">
        <f t="shared" si="10"/>
        <v>0</v>
      </c>
      <c r="K17" s="60">
        <f t="shared" si="10"/>
        <v>3850</v>
      </c>
      <c r="L17" s="60">
        <f t="shared" si="10"/>
        <v>0</v>
      </c>
      <c r="M17" s="60">
        <f t="shared" si="10"/>
        <v>3850</v>
      </c>
      <c r="N17" s="60">
        <f t="shared" si="10"/>
        <v>0</v>
      </c>
      <c r="O17" s="60">
        <f t="shared" si="10"/>
        <v>3850</v>
      </c>
      <c r="P17" s="60">
        <f t="shared" si="10"/>
        <v>0</v>
      </c>
      <c r="Q17" s="60">
        <f t="shared" si="10"/>
        <v>3850</v>
      </c>
      <c r="R17" s="60">
        <f t="shared" si="10"/>
        <v>0</v>
      </c>
      <c r="S17" s="60">
        <f t="shared" si="10"/>
        <v>3850</v>
      </c>
      <c r="T17" s="60">
        <f t="shared" si="10"/>
        <v>0</v>
      </c>
      <c r="U17" s="60">
        <f t="shared" si="10"/>
        <v>3850</v>
      </c>
      <c r="V17" s="60">
        <f t="shared" si="10"/>
        <v>0</v>
      </c>
      <c r="W17" s="60">
        <f t="shared" si="10"/>
        <v>3850</v>
      </c>
      <c r="X17" s="60">
        <f t="shared" si="10"/>
        <v>0</v>
      </c>
      <c r="Y17" s="60">
        <f t="shared" si="10"/>
        <v>3850</v>
      </c>
      <c r="Z17" s="60">
        <f t="shared" si="10"/>
        <v>0</v>
      </c>
      <c r="AA17" s="60">
        <f t="shared" si="10"/>
        <v>3850</v>
      </c>
    </row>
    <row r="18" spans="1:27" ht="35.25" customHeight="1">
      <c r="A18" s="56"/>
      <c r="B18" s="43"/>
      <c r="C18" s="45" t="s">
        <v>123</v>
      </c>
      <c r="D18" s="21" t="s">
        <v>136</v>
      </c>
      <c r="E18" s="60">
        <v>3850</v>
      </c>
      <c r="F18" s="60"/>
      <c r="G18" s="60">
        <f>SUM(E18:F18)</f>
        <v>3850</v>
      </c>
      <c r="H18" s="60">
        <v>0</v>
      </c>
      <c r="I18" s="60">
        <f>SUM(G18:H18)</f>
        <v>3850</v>
      </c>
      <c r="J18" s="60">
        <v>0</v>
      </c>
      <c r="K18" s="60">
        <f>SUM(I18:J18)</f>
        <v>3850</v>
      </c>
      <c r="L18" s="60">
        <v>0</v>
      </c>
      <c r="M18" s="60">
        <f>SUM(K18:L18)</f>
        <v>3850</v>
      </c>
      <c r="N18" s="60">
        <v>0</v>
      </c>
      <c r="O18" s="60">
        <f>SUM(M18:N18)</f>
        <v>3850</v>
      </c>
      <c r="P18" s="60">
        <v>0</v>
      </c>
      <c r="Q18" s="60">
        <f>SUM(O18:P18)</f>
        <v>3850</v>
      </c>
      <c r="R18" s="60">
        <v>0</v>
      </c>
      <c r="S18" s="60">
        <f>SUM(Q18:R18)</f>
        <v>3850</v>
      </c>
      <c r="T18" s="60">
        <v>0</v>
      </c>
      <c r="U18" s="60">
        <f>SUM(S18:T18)</f>
        <v>3850</v>
      </c>
      <c r="V18" s="60">
        <v>0</v>
      </c>
      <c r="W18" s="60">
        <f>SUM(U18:V18)</f>
        <v>3850</v>
      </c>
      <c r="X18" s="60">
        <v>0</v>
      </c>
      <c r="Y18" s="60">
        <f>SUM(W18:X18)</f>
        <v>3850</v>
      </c>
      <c r="Z18" s="60">
        <v>0</v>
      </c>
      <c r="AA18" s="60">
        <f>SUM(Y18:Z18)</f>
        <v>3850</v>
      </c>
    </row>
    <row r="19" spans="1:27" ht="24.75" customHeight="1">
      <c r="A19" s="56"/>
      <c r="B19" s="43">
        <v>75108</v>
      </c>
      <c r="C19" s="45"/>
      <c r="D19" s="21" t="s">
        <v>201</v>
      </c>
      <c r="E19" s="60">
        <f aca="true" t="shared" si="11" ref="E19:AA19">SUM(E20)</f>
        <v>0</v>
      </c>
      <c r="F19" s="60">
        <f t="shared" si="11"/>
        <v>46434</v>
      </c>
      <c r="G19" s="60">
        <f t="shared" si="11"/>
        <v>46434</v>
      </c>
      <c r="H19" s="60">
        <f t="shared" si="11"/>
        <v>0</v>
      </c>
      <c r="I19" s="60">
        <f t="shared" si="11"/>
        <v>46434</v>
      </c>
      <c r="J19" s="60">
        <f t="shared" si="11"/>
        <v>0</v>
      </c>
      <c r="K19" s="60">
        <f t="shared" si="11"/>
        <v>46434</v>
      </c>
      <c r="L19" s="60">
        <f t="shared" si="11"/>
        <v>0</v>
      </c>
      <c r="M19" s="60">
        <f t="shared" si="11"/>
        <v>46434</v>
      </c>
      <c r="N19" s="60">
        <f t="shared" si="11"/>
        <v>0</v>
      </c>
      <c r="O19" s="60">
        <f t="shared" si="11"/>
        <v>46434</v>
      </c>
      <c r="P19" s="60">
        <f t="shared" si="11"/>
        <v>0</v>
      </c>
      <c r="Q19" s="60">
        <f t="shared" si="11"/>
        <v>46434</v>
      </c>
      <c r="R19" s="60">
        <f t="shared" si="11"/>
        <v>23600</v>
      </c>
      <c r="S19" s="60">
        <f t="shared" si="11"/>
        <v>70034</v>
      </c>
      <c r="T19" s="60">
        <f t="shared" si="11"/>
        <v>24180</v>
      </c>
      <c r="U19" s="60">
        <f t="shared" si="11"/>
        <v>94214</v>
      </c>
      <c r="V19" s="60">
        <f t="shared" si="11"/>
        <v>0</v>
      </c>
      <c r="W19" s="60">
        <f t="shared" si="11"/>
        <v>94214</v>
      </c>
      <c r="X19" s="60">
        <f t="shared" si="11"/>
        <v>0</v>
      </c>
      <c r="Y19" s="60">
        <f t="shared" si="11"/>
        <v>94214</v>
      </c>
      <c r="Z19" s="60">
        <f t="shared" si="11"/>
        <v>0</v>
      </c>
      <c r="AA19" s="60">
        <f t="shared" si="11"/>
        <v>94214</v>
      </c>
    </row>
    <row r="20" spans="1:27" ht="35.25" customHeight="1">
      <c r="A20" s="56"/>
      <c r="B20" s="43"/>
      <c r="C20" s="45">
        <v>2010</v>
      </c>
      <c r="D20" s="21" t="s">
        <v>136</v>
      </c>
      <c r="E20" s="60">
        <v>0</v>
      </c>
      <c r="F20" s="60">
        <v>46434</v>
      </c>
      <c r="G20" s="60">
        <f>SUM(E20:F20)</f>
        <v>46434</v>
      </c>
      <c r="H20" s="60">
        <v>0</v>
      </c>
      <c r="I20" s="60">
        <f>SUM(G20:H20)</f>
        <v>46434</v>
      </c>
      <c r="J20" s="60">
        <v>0</v>
      </c>
      <c r="K20" s="60">
        <f>SUM(I20:J20)</f>
        <v>46434</v>
      </c>
      <c r="L20" s="60">
        <v>0</v>
      </c>
      <c r="M20" s="60">
        <f>SUM(K20:L20)</f>
        <v>46434</v>
      </c>
      <c r="N20" s="60">
        <v>0</v>
      </c>
      <c r="O20" s="60">
        <f>SUM(M20:N20)</f>
        <v>46434</v>
      </c>
      <c r="P20" s="60">
        <v>0</v>
      </c>
      <c r="Q20" s="60">
        <f>SUM(O20:P20)</f>
        <v>46434</v>
      </c>
      <c r="R20" s="60">
        <v>23600</v>
      </c>
      <c r="S20" s="60">
        <f>SUM(Q20:R20)</f>
        <v>70034</v>
      </c>
      <c r="T20" s="60">
        <v>24180</v>
      </c>
      <c r="U20" s="60">
        <f>SUM(S20:T20)</f>
        <v>94214</v>
      </c>
      <c r="V20" s="60"/>
      <c r="W20" s="60">
        <f>SUM(U20:V20)</f>
        <v>94214</v>
      </c>
      <c r="X20" s="60"/>
      <c r="Y20" s="60">
        <f>SUM(W20:X20)</f>
        <v>94214</v>
      </c>
      <c r="Z20" s="60"/>
      <c r="AA20" s="60">
        <f>SUM(Y20:Z20)</f>
        <v>94214</v>
      </c>
    </row>
    <row r="21" spans="1:27" ht="19.5" customHeight="1">
      <c r="A21" s="16" t="s">
        <v>99</v>
      </c>
      <c r="B21" s="18"/>
      <c r="C21" s="40"/>
      <c r="D21" s="19" t="s">
        <v>126</v>
      </c>
      <c r="E21" s="39">
        <f>SUM(E22,E24)</f>
        <v>6943861</v>
      </c>
      <c r="F21" s="39">
        <f>SUM(F22,F24)</f>
        <v>0</v>
      </c>
      <c r="G21" s="39">
        <f aca="true" t="shared" si="12" ref="G21:M21">SUM(G22,G24,G26)</f>
        <v>6943861</v>
      </c>
      <c r="H21" s="39">
        <f t="shared" si="12"/>
        <v>3280</v>
      </c>
      <c r="I21" s="39">
        <f t="shared" si="12"/>
        <v>6947141</v>
      </c>
      <c r="J21" s="39">
        <f t="shared" si="12"/>
        <v>0</v>
      </c>
      <c r="K21" s="39">
        <f t="shared" si="12"/>
        <v>6947141</v>
      </c>
      <c r="L21" s="39">
        <f t="shared" si="12"/>
        <v>9932</v>
      </c>
      <c r="M21" s="39">
        <f t="shared" si="12"/>
        <v>6957073</v>
      </c>
      <c r="N21" s="39">
        <f aca="true" t="shared" si="13" ref="N21:S21">SUM(N22,N24,N26)</f>
        <v>6000</v>
      </c>
      <c r="O21" s="39">
        <f t="shared" si="13"/>
        <v>6963073</v>
      </c>
      <c r="P21" s="39">
        <f t="shared" si="13"/>
        <v>3000</v>
      </c>
      <c r="Q21" s="39">
        <f t="shared" si="13"/>
        <v>6966073</v>
      </c>
      <c r="R21" s="39">
        <f t="shared" si="13"/>
        <v>0</v>
      </c>
      <c r="S21" s="39">
        <f t="shared" si="13"/>
        <v>6966073</v>
      </c>
      <c r="T21" s="39">
        <f>SUM(T22,T24,T26)</f>
        <v>0</v>
      </c>
      <c r="U21" s="39">
        <f>SUM(U22,U24,U26)</f>
        <v>6966073</v>
      </c>
      <c r="V21" s="39">
        <f>SUM(V22,V24,V26)</f>
        <v>0</v>
      </c>
      <c r="W21" s="39">
        <f>SUM(W22,W24,W26,W28)</f>
        <v>6966073</v>
      </c>
      <c r="X21" s="39">
        <f>SUM(X22,X24,X26,X28)</f>
        <v>20244</v>
      </c>
      <c r="Y21" s="39">
        <f>SUM(Y22,Y24,Y26,Y28,,Y30)</f>
        <v>6986317</v>
      </c>
      <c r="Z21" s="39">
        <f>SUM(Z22,Z24,Z26,Z28,,Z30)</f>
        <v>18096</v>
      </c>
      <c r="AA21" s="39">
        <f>SUM(AA22,AA24,AA26,AA28,,AA30)</f>
        <v>7004413</v>
      </c>
    </row>
    <row r="22" spans="1:27" ht="53.25" customHeight="1">
      <c r="A22" s="43"/>
      <c r="B22" s="32">
        <v>85212</v>
      </c>
      <c r="C22" s="53"/>
      <c r="D22" s="51" t="s">
        <v>150</v>
      </c>
      <c r="E22" s="57">
        <f aca="true" t="shared" si="14" ref="E22:AA22">SUM(E23)</f>
        <v>6927793</v>
      </c>
      <c r="F22" s="57">
        <f t="shared" si="14"/>
        <v>0</v>
      </c>
      <c r="G22" s="57">
        <f t="shared" si="14"/>
        <v>6927793</v>
      </c>
      <c r="H22" s="57">
        <f t="shared" si="14"/>
        <v>0</v>
      </c>
      <c r="I22" s="57">
        <f t="shared" si="14"/>
        <v>6927793</v>
      </c>
      <c r="J22" s="57">
        <f t="shared" si="14"/>
        <v>0</v>
      </c>
      <c r="K22" s="57">
        <f t="shared" si="14"/>
        <v>6927793</v>
      </c>
      <c r="L22" s="57">
        <f t="shared" si="14"/>
        <v>0</v>
      </c>
      <c r="M22" s="57">
        <f t="shared" si="14"/>
        <v>6927793</v>
      </c>
      <c r="N22" s="57">
        <f t="shared" si="14"/>
        <v>0</v>
      </c>
      <c r="O22" s="57">
        <f t="shared" si="14"/>
        <v>6927793</v>
      </c>
      <c r="P22" s="57">
        <f t="shared" si="14"/>
        <v>0</v>
      </c>
      <c r="Q22" s="57">
        <f t="shared" si="14"/>
        <v>6927793</v>
      </c>
      <c r="R22" s="57">
        <f t="shared" si="14"/>
        <v>0</v>
      </c>
      <c r="S22" s="57">
        <f t="shared" si="14"/>
        <v>6927793</v>
      </c>
      <c r="T22" s="57">
        <f t="shared" si="14"/>
        <v>0</v>
      </c>
      <c r="U22" s="57">
        <f t="shared" si="14"/>
        <v>6927793</v>
      </c>
      <c r="V22" s="57">
        <f t="shared" si="14"/>
        <v>0</v>
      </c>
      <c r="W22" s="57">
        <f t="shared" si="14"/>
        <v>6927793</v>
      </c>
      <c r="X22" s="57">
        <f t="shared" si="14"/>
        <v>0</v>
      </c>
      <c r="Y22" s="57">
        <f t="shared" si="14"/>
        <v>6927793</v>
      </c>
      <c r="Z22" s="57">
        <f t="shared" si="14"/>
        <v>0</v>
      </c>
      <c r="AA22" s="57">
        <f t="shared" si="14"/>
        <v>6927793</v>
      </c>
    </row>
    <row r="23" spans="1:27" ht="51" customHeight="1">
      <c r="A23" s="43"/>
      <c r="B23" s="32"/>
      <c r="C23" s="53">
        <v>2010</v>
      </c>
      <c r="D23" s="21" t="s">
        <v>136</v>
      </c>
      <c r="E23" s="57">
        <v>6927793</v>
      </c>
      <c r="F23" s="57"/>
      <c r="G23" s="57">
        <f>SUM(E23:F23)</f>
        <v>6927793</v>
      </c>
      <c r="H23" s="57">
        <v>0</v>
      </c>
      <c r="I23" s="57">
        <f>SUM(G23:H23)</f>
        <v>6927793</v>
      </c>
      <c r="J23" s="57">
        <v>0</v>
      </c>
      <c r="K23" s="57">
        <f>SUM(I23:J23)</f>
        <v>6927793</v>
      </c>
      <c r="L23" s="57">
        <v>0</v>
      </c>
      <c r="M23" s="57">
        <f>SUM(K23:L23)</f>
        <v>6927793</v>
      </c>
      <c r="N23" s="57">
        <v>0</v>
      </c>
      <c r="O23" s="57">
        <f>SUM(M23:N23)</f>
        <v>6927793</v>
      </c>
      <c r="P23" s="57">
        <v>0</v>
      </c>
      <c r="Q23" s="57">
        <f>SUM(O23:P23)</f>
        <v>6927793</v>
      </c>
      <c r="R23" s="57">
        <v>0</v>
      </c>
      <c r="S23" s="57">
        <f>SUM(Q23:R23)</f>
        <v>6927793</v>
      </c>
      <c r="T23" s="57">
        <v>0</v>
      </c>
      <c r="U23" s="57">
        <f>SUM(S23:T23)</f>
        <v>6927793</v>
      </c>
      <c r="V23" s="57">
        <v>0</v>
      </c>
      <c r="W23" s="57">
        <f>SUM(U23:V23)</f>
        <v>6927793</v>
      </c>
      <c r="X23" s="57">
        <v>0</v>
      </c>
      <c r="Y23" s="57">
        <f>SUM(W23:X23)</f>
        <v>6927793</v>
      </c>
      <c r="Z23" s="57">
        <v>0</v>
      </c>
      <c r="AA23" s="57">
        <f>SUM(Y23:Z23)</f>
        <v>6927793</v>
      </c>
    </row>
    <row r="24" spans="1:27" ht="63.75" customHeight="1">
      <c r="A24" s="43"/>
      <c r="B24" s="56">
        <v>85213</v>
      </c>
      <c r="C24" s="44"/>
      <c r="D24" s="51" t="s">
        <v>149</v>
      </c>
      <c r="E24" s="57">
        <f aca="true" t="shared" si="15" ref="E24:AA24">SUM(E25)</f>
        <v>16068</v>
      </c>
      <c r="F24" s="57">
        <f t="shared" si="15"/>
        <v>0</v>
      </c>
      <c r="G24" s="57">
        <f t="shared" si="15"/>
        <v>16068</v>
      </c>
      <c r="H24" s="57">
        <f t="shared" si="15"/>
        <v>0</v>
      </c>
      <c r="I24" s="57">
        <f t="shared" si="15"/>
        <v>16068</v>
      </c>
      <c r="J24" s="57">
        <f t="shared" si="15"/>
        <v>0</v>
      </c>
      <c r="K24" s="57">
        <f t="shared" si="15"/>
        <v>16068</v>
      </c>
      <c r="L24" s="57">
        <f t="shared" si="15"/>
        <v>9932</v>
      </c>
      <c r="M24" s="57">
        <f t="shared" si="15"/>
        <v>26000</v>
      </c>
      <c r="N24" s="57">
        <f t="shared" si="15"/>
        <v>0</v>
      </c>
      <c r="O24" s="57">
        <f t="shared" si="15"/>
        <v>26000</v>
      </c>
      <c r="P24" s="57">
        <f t="shared" si="15"/>
        <v>0</v>
      </c>
      <c r="Q24" s="57">
        <f t="shared" si="15"/>
        <v>26000</v>
      </c>
      <c r="R24" s="57">
        <f t="shared" si="15"/>
        <v>0</v>
      </c>
      <c r="S24" s="57">
        <f t="shared" si="15"/>
        <v>26000</v>
      </c>
      <c r="T24" s="57">
        <f t="shared" si="15"/>
        <v>0</v>
      </c>
      <c r="U24" s="57">
        <f t="shared" si="15"/>
        <v>26000</v>
      </c>
      <c r="V24" s="57">
        <f t="shared" si="15"/>
        <v>0</v>
      </c>
      <c r="W24" s="57">
        <f t="shared" si="15"/>
        <v>26000</v>
      </c>
      <c r="X24" s="57">
        <f t="shared" si="15"/>
        <v>10000</v>
      </c>
      <c r="Y24" s="57">
        <f t="shared" si="15"/>
        <v>36000</v>
      </c>
      <c r="Z24" s="57">
        <f t="shared" si="15"/>
        <v>0</v>
      </c>
      <c r="AA24" s="57">
        <f t="shared" si="15"/>
        <v>36000</v>
      </c>
    </row>
    <row r="25" spans="1:27" ht="48.75" customHeight="1">
      <c r="A25" s="43"/>
      <c r="B25" s="56"/>
      <c r="C25" s="56">
        <v>2010</v>
      </c>
      <c r="D25" s="21" t="s">
        <v>136</v>
      </c>
      <c r="E25" s="57">
        <v>16068</v>
      </c>
      <c r="F25" s="57"/>
      <c r="G25" s="57">
        <f>SUM(E25:F25)</f>
        <v>16068</v>
      </c>
      <c r="H25" s="57">
        <v>0</v>
      </c>
      <c r="I25" s="57">
        <f>SUM(G25:H25)</f>
        <v>16068</v>
      </c>
      <c r="J25" s="57"/>
      <c r="K25" s="57">
        <f>SUM(I25:J25)</f>
        <v>16068</v>
      </c>
      <c r="L25" s="57">
        <v>9932</v>
      </c>
      <c r="M25" s="57">
        <f>SUM(K25:L25)</f>
        <v>26000</v>
      </c>
      <c r="N25" s="57"/>
      <c r="O25" s="57">
        <f>SUM(M25:N25)</f>
        <v>26000</v>
      </c>
      <c r="P25" s="57"/>
      <c r="Q25" s="57">
        <f>SUM(O25:P25)</f>
        <v>26000</v>
      </c>
      <c r="R25" s="57">
        <v>0</v>
      </c>
      <c r="S25" s="57">
        <f>SUM(Q25:R25)</f>
        <v>26000</v>
      </c>
      <c r="T25" s="57">
        <v>0</v>
      </c>
      <c r="U25" s="57">
        <f>SUM(S25:T25)</f>
        <v>26000</v>
      </c>
      <c r="V25" s="57">
        <v>0</v>
      </c>
      <c r="W25" s="57">
        <f>SUM(U25:V25)</f>
        <v>26000</v>
      </c>
      <c r="X25" s="57">
        <v>10000</v>
      </c>
      <c r="Y25" s="57">
        <f>SUM(W25:X25)</f>
        <v>36000</v>
      </c>
      <c r="Z25" s="57"/>
      <c r="AA25" s="57">
        <f>SUM(Y25:Z25)</f>
        <v>36000</v>
      </c>
    </row>
    <row r="26" spans="1:27" ht="22.5" customHeight="1">
      <c r="A26" s="43"/>
      <c r="B26" s="56">
        <v>85219</v>
      </c>
      <c r="C26" s="56"/>
      <c r="D26" s="51" t="s">
        <v>153</v>
      </c>
      <c r="E26" s="57"/>
      <c r="F26" s="57"/>
      <c r="G26" s="57">
        <f aca="true" t="shared" si="16" ref="G26:AA26">SUM(G27)</f>
        <v>0</v>
      </c>
      <c r="H26" s="57">
        <f t="shared" si="16"/>
        <v>3280</v>
      </c>
      <c r="I26" s="57">
        <f t="shared" si="16"/>
        <v>3280</v>
      </c>
      <c r="J26" s="57">
        <f t="shared" si="16"/>
        <v>0</v>
      </c>
      <c r="K26" s="57">
        <f t="shared" si="16"/>
        <v>3280</v>
      </c>
      <c r="L26" s="57">
        <f t="shared" si="16"/>
        <v>0</v>
      </c>
      <c r="M26" s="57">
        <f t="shared" si="16"/>
        <v>3280</v>
      </c>
      <c r="N26" s="57">
        <f t="shared" si="16"/>
        <v>6000</v>
      </c>
      <c r="O26" s="57">
        <f t="shared" si="16"/>
        <v>9280</v>
      </c>
      <c r="P26" s="57">
        <f t="shared" si="16"/>
        <v>3000</v>
      </c>
      <c r="Q26" s="57">
        <f t="shared" si="16"/>
        <v>12280</v>
      </c>
      <c r="R26" s="57">
        <f t="shared" si="16"/>
        <v>0</v>
      </c>
      <c r="S26" s="57">
        <f t="shared" si="16"/>
        <v>12280</v>
      </c>
      <c r="T26" s="57">
        <f t="shared" si="16"/>
        <v>0</v>
      </c>
      <c r="U26" s="57">
        <f t="shared" si="16"/>
        <v>12280</v>
      </c>
      <c r="V26" s="57">
        <f t="shared" si="16"/>
        <v>0</v>
      </c>
      <c r="W26" s="57">
        <f t="shared" si="16"/>
        <v>12280</v>
      </c>
      <c r="X26" s="57">
        <f t="shared" si="16"/>
        <v>2744</v>
      </c>
      <c r="Y26" s="57">
        <f t="shared" si="16"/>
        <v>15024</v>
      </c>
      <c r="Z26" s="57">
        <f t="shared" si="16"/>
        <v>0</v>
      </c>
      <c r="AA26" s="57">
        <f t="shared" si="16"/>
        <v>15024</v>
      </c>
    </row>
    <row r="27" spans="1:27" ht="51" customHeight="1">
      <c r="A27" s="43"/>
      <c r="B27" s="56"/>
      <c r="C27" s="56">
        <v>2010</v>
      </c>
      <c r="D27" s="21" t="s">
        <v>136</v>
      </c>
      <c r="E27" s="57"/>
      <c r="F27" s="57"/>
      <c r="G27" s="57">
        <v>0</v>
      </c>
      <c r="H27" s="57">
        <v>3280</v>
      </c>
      <c r="I27" s="57">
        <f>SUM(G27:H27)</f>
        <v>3280</v>
      </c>
      <c r="J27" s="57"/>
      <c r="K27" s="57">
        <f>SUM(I27:J27)</f>
        <v>3280</v>
      </c>
      <c r="L27" s="57">
        <v>0</v>
      </c>
      <c r="M27" s="57">
        <f>SUM(K27:L27)</f>
        <v>3280</v>
      </c>
      <c r="N27" s="57">
        <v>6000</v>
      </c>
      <c r="O27" s="57">
        <f>SUM(M27:N27)</f>
        <v>9280</v>
      </c>
      <c r="P27" s="57">
        <v>3000</v>
      </c>
      <c r="Q27" s="57">
        <f>SUM(O27:P27)</f>
        <v>12280</v>
      </c>
      <c r="R27" s="57">
        <v>0</v>
      </c>
      <c r="S27" s="57">
        <f>SUM(Q27:R27)</f>
        <v>12280</v>
      </c>
      <c r="T27" s="57">
        <v>0</v>
      </c>
      <c r="U27" s="57">
        <f>SUM(S27:T27)</f>
        <v>12280</v>
      </c>
      <c r="V27" s="57">
        <v>0</v>
      </c>
      <c r="W27" s="57">
        <f>SUM(U27:V27)</f>
        <v>12280</v>
      </c>
      <c r="X27" s="57">
        <v>2744</v>
      </c>
      <c r="Y27" s="57">
        <f>SUM(W27:X27)</f>
        <v>15024</v>
      </c>
      <c r="Z27" s="57"/>
      <c r="AA27" s="57">
        <f>SUM(Y27:Z27)</f>
        <v>15024</v>
      </c>
    </row>
    <row r="28" spans="1:27" ht="30" customHeight="1">
      <c r="A28" s="43"/>
      <c r="B28" s="56">
        <v>85278</v>
      </c>
      <c r="C28" s="56"/>
      <c r="D28" s="51" t="s">
        <v>272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>
        <f>SUM(W29)</f>
        <v>0</v>
      </c>
      <c r="X28" s="57">
        <f>SUM(X29)</f>
        <v>7500</v>
      </c>
      <c r="Y28" s="57">
        <f>SUM(Y29)</f>
        <v>7500</v>
      </c>
      <c r="Z28" s="57">
        <f>SUM(Z29)</f>
        <v>0</v>
      </c>
      <c r="AA28" s="57">
        <f>SUM(AA29)</f>
        <v>7500</v>
      </c>
    </row>
    <row r="29" spans="1:27" ht="45">
      <c r="A29" s="43"/>
      <c r="B29" s="56"/>
      <c r="C29" s="56">
        <v>2010</v>
      </c>
      <c r="D29" s="21" t="s">
        <v>136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>
        <v>0</v>
      </c>
      <c r="X29" s="57">
        <v>7500</v>
      </c>
      <c r="Y29" s="57">
        <f>SUM(W29:X29)</f>
        <v>7500</v>
      </c>
      <c r="Z29" s="57"/>
      <c r="AA29" s="57">
        <f>SUM(Y29:Z29)</f>
        <v>7500</v>
      </c>
    </row>
    <row r="30" spans="1:27" ht="21.75" customHeight="1">
      <c r="A30" s="43"/>
      <c r="B30" s="56">
        <v>85295</v>
      </c>
      <c r="C30" s="56"/>
      <c r="D30" s="21" t="s">
        <v>6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>
        <f>SUM(Y31)</f>
        <v>0</v>
      </c>
      <c r="Z30" s="57">
        <f>SUM(Z31)</f>
        <v>18096</v>
      </c>
      <c r="AA30" s="57">
        <f>SUM(AA31)</f>
        <v>18096</v>
      </c>
    </row>
    <row r="31" spans="1:27" ht="45">
      <c r="A31" s="43"/>
      <c r="B31" s="56"/>
      <c r="C31" s="56">
        <v>2010</v>
      </c>
      <c r="D31" s="21" t="s">
        <v>136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>
        <v>0</v>
      </c>
      <c r="Z31" s="57">
        <v>18096</v>
      </c>
      <c r="AA31" s="57">
        <f>SUM(Y31:Z31)</f>
        <v>18096</v>
      </c>
    </row>
    <row r="32" spans="1:27" ht="24" customHeight="1">
      <c r="A32" s="110"/>
      <c r="B32" s="111"/>
      <c r="C32" s="111"/>
      <c r="D32" s="112" t="s">
        <v>37</v>
      </c>
      <c r="E32" s="113">
        <f>SUM(E11,E16,E21,)</f>
        <v>7104311</v>
      </c>
      <c r="F32" s="113">
        <f>SUM(F11,F16,F21,)</f>
        <v>46434</v>
      </c>
      <c r="G32" s="113">
        <f>SUM(G11,G16,G21,)</f>
        <v>7150745</v>
      </c>
      <c r="H32" s="113">
        <f>SUM(H11,H16,H21,)</f>
        <v>32351</v>
      </c>
      <c r="I32" s="113">
        <f aca="true" t="shared" si="17" ref="I32:O32">SUM(I11,I16,I21,I8)</f>
        <v>7183096</v>
      </c>
      <c r="J32" s="113">
        <f t="shared" si="17"/>
        <v>0</v>
      </c>
      <c r="K32" s="113">
        <f t="shared" si="17"/>
        <v>7183096</v>
      </c>
      <c r="L32" s="113">
        <f t="shared" si="17"/>
        <v>271570</v>
      </c>
      <c r="M32" s="113">
        <f t="shared" si="17"/>
        <v>7454666</v>
      </c>
      <c r="N32" s="113">
        <f t="shared" si="17"/>
        <v>6000</v>
      </c>
      <c r="O32" s="113">
        <f t="shared" si="17"/>
        <v>7460666</v>
      </c>
      <c r="P32" s="113">
        <f aca="true" t="shared" si="18" ref="P32:U32">SUM(P11,P16,P21,P8)</f>
        <v>21318</v>
      </c>
      <c r="Q32" s="113">
        <f t="shared" si="18"/>
        <v>7481984</v>
      </c>
      <c r="R32" s="113">
        <f t="shared" si="18"/>
        <v>23600</v>
      </c>
      <c r="S32" s="113">
        <f t="shared" si="18"/>
        <v>7505584</v>
      </c>
      <c r="T32" s="113">
        <f t="shared" si="18"/>
        <v>24180</v>
      </c>
      <c r="U32" s="113">
        <f t="shared" si="18"/>
        <v>7529764</v>
      </c>
      <c r="V32" s="113">
        <f>SUM(V11,V16,V21,V8)</f>
        <v>0</v>
      </c>
      <c r="W32" s="113">
        <f>SUM(W11,W16,W21,W8,)</f>
        <v>7529764</v>
      </c>
      <c r="X32" s="113">
        <f>SUM(X11,X16,X21,X8,)</f>
        <v>346388</v>
      </c>
      <c r="Y32" s="113">
        <f>SUM(Y11,Y16,Y21,Y8,)</f>
        <v>7876152</v>
      </c>
      <c r="Z32" s="113">
        <f>SUM(Z11,Z16,Z21,Z8,)</f>
        <v>18096</v>
      </c>
      <c r="AA32" s="113">
        <f>SUM(AA11,AA16,AA21,AA8,)</f>
        <v>7894248</v>
      </c>
    </row>
    <row r="33" spans="1:27" ht="24" customHeight="1">
      <c r="A33" s="125" t="s">
        <v>193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</row>
    <row r="34" spans="1:27" s="124" customFormat="1" ht="30" customHeight="1">
      <c r="A34" s="38" t="s">
        <v>0</v>
      </c>
      <c r="B34" s="38" t="s">
        <v>1</v>
      </c>
      <c r="C34" s="38" t="s">
        <v>2</v>
      </c>
      <c r="D34" s="38" t="s">
        <v>3</v>
      </c>
      <c r="E34" s="123" t="s">
        <v>155</v>
      </c>
      <c r="F34" s="123" t="s">
        <v>199</v>
      </c>
      <c r="G34" s="123" t="s">
        <v>91</v>
      </c>
      <c r="H34" s="123" t="s">
        <v>200</v>
      </c>
      <c r="I34" s="123" t="s">
        <v>92</v>
      </c>
      <c r="J34" s="123" t="s">
        <v>200</v>
      </c>
      <c r="K34" s="123" t="s">
        <v>92</v>
      </c>
      <c r="L34" s="123" t="s">
        <v>200</v>
      </c>
      <c r="M34" s="123" t="s">
        <v>226</v>
      </c>
      <c r="N34" s="123" t="s">
        <v>200</v>
      </c>
      <c r="O34" s="123" t="s">
        <v>92</v>
      </c>
      <c r="P34" s="123" t="s">
        <v>200</v>
      </c>
      <c r="Q34" s="123" t="s">
        <v>226</v>
      </c>
      <c r="R34" s="123" t="s">
        <v>200</v>
      </c>
      <c r="S34" s="123" t="s">
        <v>92</v>
      </c>
      <c r="T34" s="123" t="s">
        <v>200</v>
      </c>
      <c r="U34" s="123" t="s">
        <v>226</v>
      </c>
      <c r="V34" s="123" t="s">
        <v>200</v>
      </c>
      <c r="W34" s="123" t="s">
        <v>91</v>
      </c>
      <c r="X34" s="123" t="s">
        <v>200</v>
      </c>
      <c r="Y34" s="123" t="s">
        <v>226</v>
      </c>
      <c r="Z34" s="123" t="s">
        <v>200</v>
      </c>
      <c r="AA34" s="123" t="s">
        <v>226</v>
      </c>
    </row>
    <row r="35" spans="1:27" s="124" customFormat="1" ht="30" customHeight="1">
      <c r="A35" s="16" t="s">
        <v>4</v>
      </c>
      <c r="B35" s="38"/>
      <c r="C35" s="62"/>
      <c r="D35" s="74" t="s">
        <v>5</v>
      </c>
      <c r="E35" s="123"/>
      <c r="F35" s="123"/>
      <c r="G35" s="123"/>
      <c r="H35" s="123"/>
      <c r="I35" s="134">
        <f aca="true" t="shared" si="19" ref="I35:AA35">SUM(I36)</f>
        <v>0</v>
      </c>
      <c r="J35" s="134">
        <f t="shared" si="19"/>
        <v>0</v>
      </c>
      <c r="K35" s="134">
        <f t="shared" si="19"/>
        <v>0</v>
      </c>
      <c r="L35" s="134">
        <f t="shared" si="19"/>
        <v>261638</v>
      </c>
      <c r="M35" s="134">
        <f t="shared" si="19"/>
        <v>261638</v>
      </c>
      <c r="N35" s="134">
        <f t="shared" si="19"/>
        <v>0</v>
      </c>
      <c r="O35" s="134">
        <f t="shared" si="19"/>
        <v>261638</v>
      </c>
      <c r="P35" s="134">
        <f t="shared" si="19"/>
        <v>0</v>
      </c>
      <c r="Q35" s="134">
        <f t="shared" si="19"/>
        <v>261638</v>
      </c>
      <c r="R35" s="134">
        <f t="shared" si="19"/>
        <v>0</v>
      </c>
      <c r="S35" s="134">
        <f t="shared" si="19"/>
        <v>261638</v>
      </c>
      <c r="T35" s="134">
        <f t="shared" si="19"/>
        <v>0</v>
      </c>
      <c r="U35" s="134">
        <f t="shared" si="19"/>
        <v>261638</v>
      </c>
      <c r="V35" s="134">
        <f t="shared" si="19"/>
        <v>0</v>
      </c>
      <c r="W35" s="134">
        <f t="shared" si="19"/>
        <v>261638</v>
      </c>
      <c r="X35" s="134">
        <f t="shared" si="19"/>
        <v>326144</v>
      </c>
      <c r="Y35" s="134">
        <f t="shared" si="19"/>
        <v>587782</v>
      </c>
      <c r="Z35" s="134">
        <f t="shared" si="19"/>
        <v>0</v>
      </c>
      <c r="AA35" s="134">
        <f t="shared" si="19"/>
        <v>587782</v>
      </c>
    </row>
    <row r="36" spans="1:27" s="133" customFormat="1" ht="19.5" customHeight="1">
      <c r="A36" s="94"/>
      <c r="B36" s="92" t="s">
        <v>142</v>
      </c>
      <c r="C36" s="131"/>
      <c r="D36" s="75" t="s">
        <v>6</v>
      </c>
      <c r="E36" s="132"/>
      <c r="F36" s="132"/>
      <c r="G36" s="132"/>
      <c r="H36" s="132"/>
      <c r="I36" s="135">
        <f aca="true" t="shared" si="20" ref="I36:O36">SUM(I37:I42)</f>
        <v>0</v>
      </c>
      <c r="J36" s="135">
        <f t="shared" si="20"/>
        <v>0</v>
      </c>
      <c r="K36" s="135">
        <f t="shared" si="20"/>
        <v>0</v>
      </c>
      <c r="L36" s="135">
        <f t="shared" si="20"/>
        <v>261638</v>
      </c>
      <c r="M36" s="135">
        <f t="shared" si="20"/>
        <v>261638</v>
      </c>
      <c r="N36" s="135">
        <f t="shared" si="20"/>
        <v>0</v>
      </c>
      <c r="O36" s="135">
        <f t="shared" si="20"/>
        <v>261638</v>
      </c>
      <c r="P36" s="135">
        <f aca="true" t="shared" si="21" ref="P36:U36">SUM(P37:P42)</f>
        <v>0</v>
      </c>
      <c r="Q36" s="135">
        <f t="shared" si="21"/>
        <v>261638</v>
      </c>
      <c r="R36" s="135">
        <f t="shared" si="21"/>
        <v>0</v>
      </c>
      <c r="S36" s="135">
        <f t="shared" si="21"/>
        <v>261638</v>
      </c>
      <c r="T36" s="135">
        <f t="shared" si="21"/>
        <v>0</v>
      </c>
      <c r="U36" s="135">
        <f t="shared" si="21"/>
        <v>261638</v>
      </c>
      <c r="V36" s="135">
        <f aca="true" t="shared" si="22" ref="V36:AA36">SUM(V37:V42)</f>
        <v>0</v>
      </c>
      <c r="W36" s="135">
        <f t="shared" si="22"/>
        <v>261638</v>
      </c>
      <c r="X36" s="135">
        <f t="shared" si="22"/>
        <v>326144</v>
      </c>
      <c r="Y36" s="135">
        <f t="shared" si="22"/>
        <v>587782</v>
      </c>
      <c r="Z36" s="135">
        <f t="shared" si="22"/>
        <v>0</v>
      </c>
      <c r="AA36" s="135">
        <f t="shared" si="22"/>
        <v>587782</v>
      </c>
    </row>
    <row r="37" spans="1:27" s="133" customFormat="1" ht="19.5" customHeight="1">
      <c r="A37" s="94"/>
      <c r="B37" s="94"/>
      <c r="C37" s="131">
        <v>4010</v>
      </c>
      <c r="D37" s="21" t="s">
        <v>48</v>
      </c>
      <c r="E37" s="132"/>
      <c r="F37" s="132"/>
      <c r="G37" s="132"/>
      <c r="H37" s="132"/>
      <c r="I37" s="135">
        <v>0</v>
      </c>
      <c r="J37" s="135"/>
      <c r="K37" s="135">
        <f aca="true" t="shared" si="23" ref="K37:K42">SUM(I37:J37)</f>
        <v>0</v>
      </c>
      <c r="L37" s="135">
        <v>3378</v>
      </c>
      <c r="M37" s="135">
        <f aca="true" t="shared" si="24" ref="M37:M42">SUM(K37:L37)</f>
        <v>3378</v>
      </c>
      <c r="N37" s="135">
        <v>0</v>
      </c>
      <c r="O37" s="135">
        <f aca="true" t="shared" si="25" ref="O37:O42">SUM(M37:N37)</f>
        <v>3378</v>
      </c>
      <c r="P37" s="135">
        <v>0</v>
      </c>
      <c r="Q37" s="135">
        <f aca="true" t="shared" si="26" ref="Q37:Q42">SUM(O37:P37)</f>
        <v>3378</v>
      </c>
      <c r="R37" s="135">
        <v>0</v>
      </c>
      <c r="S37" s="135">
        <f aca="true" t="shared" si="27" ref="S37:S42">SUM(Q37:R37)</f>
        <v>3378</v>
      </c>
      <c r="T37" s="135">
        <v>0</v>
      </c>
      <c r="U37" s="135">
        <f aca="true" t="shared" si="28" ref="U37:U42">SUM(S37:T37)</f>
        <v>3378</v>
      </c>
      <c r="V37" s="135">
        <v>0</v>
      </c>
      <c r="W37" s="135">
        <f aca="true" t="shared" si="29" ref="W37:W42">SUM(U37:V37)</f>
        <v>3378</v>
      </c>
      <c r="X37" s="135">
        <v>3850</v>
      </c>
      <c r="Y37" s="135">
        <f aca="true" t="shared" si="30" ref="Y37:Y42">SUM(W37:X37)</f>
        <v>7228</v>
      </c>
      <c r="Z37" s="135"/>
      <c r="AA37" s="135">
        <f aca="true" t="shared" si="31" ref="AA37:AA42">SUM(Y37:Z37)</f>
        <v>7228</v>
      </c>
    </row>
    <row r="38" spans="1:27" s="133" customFormat="1" ht="19.5" customHeight="1">
      <c r="A38" s="94"/>
      <c r="B38" s="94"/>
      <c r="C38" s="131">
        <v>4110</v>
      </c>
      <c r="D38" s="21" t="s">
        <v>156</v>
      </c>
      <c r="E38" s="132"/>
      <c r="F38" s="132"/>
      <c r="G38" s="132"/>
      <c r="H38" s="132"/>
      <c r="I38" s="135">
        <v>0</v>
      </c>
      <c r="J38" s="135"/>
      <c r="K38" s="135">
        <f t="shared" si="23"/>
        <v>0</v>
      </c>
      <c r="L38" s="135">
        <v>513</v>
      </c>
      <c r="M38" s="135">
        <f t="shared" si="24"/>
        <v>513</v>
      </c>
      <c r="N38" s="135">
        <v>0</v>
      </c>
      <c r="O38" s="135">
        <f t="shared" si="25"/>
        <v>513</v>
      </c>
      <c r="P38" s="135">
        <v>0</v>
      </c>
      <c r="Q38" s="135">
        <f t="shared" si="26"/>
        <v>513</v>
      </c>
      <c r="R38" s="135">
        <v>0</v>
      </c>
      <c r="S38" s="135">
        <f t="shared" si="27"/>
        <v>513</v>
      </c>
      <c r="T38" s="135">
        <v>0</v>
      </c>
      <c r="U38" s="135">
        <f t="shared" si="28"/>
        <v>513</v>
      </c>
      <c r="V38" s="135">
        <v>0</v>
      </c>
      <c r="W38" s="135">
        <f t="shared" si="29"/>
        <v>513</v>
      </c>
      <c r="X38" s="135">
        <v>585</v>
      </c>
      <c r="Y38" s="135">
        <f t="shared" si="30"/>
        <v>1098</v>
      </c>
      <c r="Z38" s="135"/>
      <c r="AA38" s="135">
        <f t="shared" si="31"/>
        <v>1098</v>
      </c>
    </row>
    <row r="39" spans="1:27" s="133" customFormat="1" ht="19.5" customHeight="1">
      <c r="A39" s="94"/>
      <c r="B39" s="94"/>
      <c r="C39" s="131">
        <v>4120</v>
      </c>
      <c r="D39" s="21" t="s">
        <v>51</v>
      </c>
      <c r="E39" s="132"/>
      <c r="F39" s="132"/>
      <c r="G39" s="132"/>
      <c r="H39" s="132"/>
      <c r="I39" s="135">
        <v>0</v>
      </c>
      <c r="J39" s="135"/>
      <c r="K39" s="135">
        <f t="shared" si="23"/>
        <v>0</v>
      </c>
      <c r="L39" s="135">
        <v>82</v>
      </c>
      <c r="M39" s="135">
        <f t="shared" si="24"/>
        <v>82</v>
      </c>
      <c r="N39" s="135">
        <v>0</v>
      </c>
      <c r="O39" s="135">
        <f t="shared" si="25"/>
        <v>82</v>
      </c>
      <c r="P39" s="135">
        <v>0</v>
      </c>
      <c r="Q39" s="135">
        <f t="shared" si="26"/>
        <v>82</v>
      </c>
      <c r="R39" s="135">
        <v>0</v>
      </c>
      <c r="S39" s="135">
        <f t="shared" si="27"/>
        <v>82</v>
      </c>
      <c r="T39" s="135">
        <v>0</v>
      </c>
      <c r="U39" s="135">
        <f t="shared" si="28"/>
        <v>82</v>
      </c>
      <c r="V39" s="135">
        <v>0</v>
      </c>
      <c r="W39" s="135">
        <f t="shared" si="29"/>
        <v>82</v>
      </c>
      <c r="X39" s="135">
        <v>95</v>
      </c>
      <c r="Y39" s="135">
        <f t="shared" si="30"/>
        <v>177</v>
      </c>
      <c r="Z39" s="135"/>
      <c r="AA39" s="135">
        <f t="shared" si="31"/>
        <v>177</v>
      </c>
    </row>
    <row r="40" spans="1:27" s="133" customFormat="1" ht="19.5" customHeight="1">
      <c r="A40" s="94"/>
      <c r="B40" s="94"/>
      <c r="C40" s="131">
        <v>4210</v>
      </c>
      <c r="D40" s="21" t="s">
        <v>56</v>
      </c>
      <c r="E40" s="132"/>
      <c r="F40" s="132"/>
      <c r="G40" s="132"/>
      <c r="H40" s="132"/>
      <c r="I40" s="135">
        <v>0</v>
      </c>
      <c r="J40" s="135"/>
      <c r="K40" s="135">
        <f t="shared" si="23"/>
        <v>0</v>
      </c>
      <c r="L40" s="135">
        <v>335</v>
      </c>
      <c r="M40" s="135">
        <f t="shared" si="24"/>
        <v>335</v>
      </c>
      <c r="N40" s="135">
        <v>0</v>
      </c>
      <c r="O40" s="135">
        <f t="shared" si="25"/>
        <v>335</v>
      </c>
      <c r="P40" s="135">
        <v>0</v>
      </c>
      <c r="Q40" s="135">
        <f t="shared" si="26"/>
        <v>335</v>
      </c>
      <c r="R40" s="135">
        <v>0</v>
      </c>
      <c r="S40" s="135">
        <f t="shared" si="27"/>
        <v>335</v>
      </c>
      <c r="T40" s="135">
        <v>0</v>
      </c>
      <c r="U40" s="135">
        <f t="shared" si="28"/>
        <v>335</v>
      </c>
      <c r="V40" s="135">
        <v>0</v>
      </c>
      <c r="W40" s="135">
        <f t="shared" si="29"/>
        <v>335</v>
      </c>
      <c r="X40" s="135">
        <v>634</v>
      </c>
      <c r="Y40" s="135">
        <f t="shared" si="30"/>
        <v>969</v>
      </c>
      <c r="Z40" s="135"/>
      <c r="AA40" s="135">
        <f t="shared" si="31"/>
        <v>969</v>
      </c>
    </row>
    <row r="41" spans="1:27" s="133" customFormat="1" ht="19.5" customHeight="1">
      <c r="A41" s="94"/>
      <c r="B41" s="94"/>
      <c r="C41" s="131">
        <v>4300</v>
      </c>
      <c r="D41" s="95" t="s">
        <v>44</v>
      </c>
      <c r="E41" s="132"/>
      <c r="F41" s="132"/>
      <c r="G41" s="132"/>
      <c r="H41" s="132"/>
      <c r="I41" s="135">
        <v>0</v>
      </c>
      <c r="J41" s="135"/>
      <c r="K41" s="135">
        <f t="shared" si="23"/>
        <v>0</v>
      </c>
      <c r="L41" s="135">
        <v>822</v>
      </c>
      <c r="M41" s="135">
        <f t="shared" si="24"/>
        <v>822</v>
      </c>
      <c r="N41" s="135">
        <v>0</v>
      </c>
      <c r="O41" s="135">
        <f t="shared" si="25"/>
        <v>822</v>
      </c>
      <c r="P41" s="135">
        <v>0</v>
      </c>
      <c r="Q41" s="135">
        <f t="shared" si="26"/>
        <v>822</v>
      </c>
      <c r="R41" s="135">
        <v>0</v>
      </c>
      <c r="S41" s="135">
        <f t="shared" si="27"/>
        <v>822</v>
      </c>
      <c r="T41" s="135">
        <v>0</v>
      </c>
      <c r="U41" s="135">
        <f t="shared" si="28"/>
        <v>822</v>
      </c>
      <c r="V41" s="135">
        <v>0</v>
      </c>
      <c r="W41" s="135">
        <f t="shared" si="29"/>
        <v>822</v>
      </c>
      <c r="X41" s="135">
        <v>1231</v>
      </c>
      <c r="Y41" s="135">
        <f t="shared" si="30"/>
        <v>2053</v>
      </c>
      <c r="Z41" s="135"/>
      <c r="AA41" s="135">
        <f t="shared" si="31"/>
        <v>2053</v>
      </c>
    </row>
    <row r="42" spans="1:27" s="133" customFormat="1" ht="19.5" customHeight="1">
      <c r="A42" s="94"/>
      <c r="B42" s="94"/>
      <c r="C42" s="131">
        <v>4430</v>
      </c>
      <c r="D42" s="21" t="s">
        <v>57</v>
      </c>
      <c r="E42" s="132"/>
      <c r="F42" s="132"/>
      <c r="G42" s="132"/>
      <c r="H42" s="132"/>
      <c r="I42" s="135">
        <v>0</v>
      </c>
      <c r="J42" s="135"/>
      <c r="K42" s="135">
        <f t="shared" si="23"/>
        <v>0</v>
      </c>
      <c r="L42" s="135">
        <v>256508</v>
      </c>
      <c r="M42" s="135">
        <f t="shared" si="24"/>
        <v>256508</v>
      </c>
      <c r="N42" s="135">
        <v>0</v>
      </c>
      <c r="O42" s="135">
        <f t="shared" si="25"/>
        <v>256508</v>
      </c>
      <c r="P42" s="135">
        <v>0</v>
      </c>
      <c r="Q42" s="135">
        <f t="shared" si="26"/>
        <v>256508</v>
      </c>
      <c r="R42" s="135">
        <v>0</v>
      </c>
      <c r="S42" s="135">
        <f t="shared" si="27"/>
        <v>256508</v>
      </c>
      <c r="T42" s="135">
        <v>0</v>
      </c>
      <c r="U42" s="135">
        <f t="shared" si="28"/>
        <v>256508</v>
      </c>
      <c r="V42" s="135">
        <v>0</v>
      </c>
      <c r="W42" s="135">
        <f t="shared" si="29"/>
        <v>256508</v>
      </c>
      <c r="X42" s="135">
        <v>319749</v>
      </c>
      <c r="Y42" s="135">
        <f t="shared" si="30"/>
        <v>576257</v>
      </c>
      <c r="Z42" s="135"/>
      <c r="AA42" s="135">
        <f t="shared" si="31"/>
        <v>576257</v>
      </c>
    </row>
    <row r="43" spans="1:27" s="4" customFormat="1" ht="19.5" customHeight="1">
      <c r="A43" s="16" t="s">
        <v>12</v>
      </c>
      <c r="B43" s="14"/>
      <c r="C43" s="35"/>
      <c r="D43" s="19" t="s">
        <v>13</v>
      </c>
      <c r="E43" s="39">
        <f>SUM(E44)</f>
        <v>156600</v>
      </c>
      <c r="F43" s="39">
        <f>SUM(F44)</f>
        <v>0</v>
      </c>
      <c r="G43" s="39">
        <f aca="true" t="shared" si="32" ref="G43:M43">SUM(G44,G50)</f>
        <v>156600</v>
      </c>
      <c r="H43" s="39">
        <f t="shared" si="32"/>
        <v>29071</v>
      </c>
      <c r="I43" s="39">
        <f t="shared" si="32"/>
        <v>185671</v>
      </c>
      <c r="J43" s="39">
        <f t="shared" si="32"/>
        <v>0</v>
      </c>
      <c r="K43" s="39">
        <f t="shared" si="32"/>
        <v>185671</v>
      </c>
      <c r="L43" s="39">
        <f t="shared" si="32"/>
        <v>0</v>
      </c>
      <c r="M43" s="39">
        <f t="shared" si="32"/>
        <v>185671</v>
      </c>
      <c r="N43" s="39">
        <f aca="true" t="shared" si="33" ref="N43:S43">SUM(N44,N50)</f>
        <v>0</v>
      </c>
      <c r="O43" s="39">
        <f t="shared" si="33"/>
        <v>185671</v>
      </c>
      <c r="P43" s="39">
        <f t="shared" si="33"/>
        <v>18318</v>
      </c>
      <c r="Q43" s="39">
        <f t="shared" si="33"/>
        <v>203989</v>
      </c>
      <c r="R43" s="39">
        <f t="shared" si="33"/>
        <v>0</v>
      </c>
      <c r="S43" s="39">
        <f t="shared" si="33"/>
        <v>203989</v>
      </c>
      <c r="T43" s="39">
        <f aca="true" t="shared" si="34" ref="T43:Y43">SUM(T44,T50)</f>
        <v>0</v>
      </c>
      <c r="U43" s="39">
        <f t="shared" si="34"/>
        <v>203989</v>
      </c>
      <c r="V43" s="39">
        <f t="shared" si="34"/>
        <v>0</v>
      </c>
      <c r="W43" s="39">
        <f t="shared" si="34"/>
        <v>203989</v>
      </c>
      <c r="X43" s="39">
        <f t="shared" si="34"/>
        <v>0</v>
      </c>
      <c r="Y43" s="39">
        <f t="shared" si="34"/>
        <v>203989</v>
      </c>
      <c r="Z43" s="39">
        <f>SUM(Z44,Z50)</f>
        <v>0</v>
      </c>
      <c r="AA43" s="39">
        <f>SUM(AA44,AA50)</f>
        <v>203989</v>
      </c>
    </row>
    <row r="44" spans="1:27" s="12" customFormat="1" ht="19.5" customHeight="1">
      <c r="A44" s="43"/>
      <c r="B44" s="43">
        <v>75011</v>
      </c>
      <c r="C44" s="44"/>
      <c r="D44" s="21" t="s">
        <v>14</v>
      </c>
      <c r="E44" s="59">
        <f aca="true" t="shared" si="35" ref="E44:K44">SUM(E45:E49)</f>
        <v>156600</v>
      </c>
      <c r="F44" s="59">
        <f t="shared" si="35"/>
        <v>0</v>
      </c>
      <c r="G44" s="59">
        <f t="shared" si="35"/>
        <v>156600</v>
      </c>
      <c r="H44" s="59">
        <f t="shared" si="35"/>
        <v>0</v>
      </c>
      <c r="I44" s="59">
        <f t="shared" si="35"/>
        <v>156600</v>
      </c>
      <c r="J44" s="59">
        <f t="shared" si="35"/>
        <v>0</v>
      </c>
      <c r="K44" s="59">
        <f t="shared" si="35"/>
        <v>156600</v>
      </c>
      <c r="L44" s="59">
        <f aca="true" t="shared" si="36" ref="L44:Q44">SUM(L45:L49)</f>
        <v>0</v>
      </c>
      <c r="M44" s="59">
        <f t="shared" si="36"/>
        <v>156600</v>
      </c>
      <c r="N44" s="59">
        <f t="shared" si="36"/>
        <v>0</v>
      </c>
      <c r="O44" s="59">
        <f t="shared" si="36"/>
        <v>156600</v>
      </c>
      <c r="P44" s="59">
        <f t="shared" si="36"/>
        <v>0</v>
      </c>
      <c r="Q44" s="59">
        <f t="shared" si="36"/>
        <v>156600</v>
      </c>
      <c r="R44" s="59">
        <f aca="true" t="shared" si="37" ref="R44:W44">SUM(R45:R49)</f>
        <v>0</v>
      </c>
      <c r="S44" s="59">
        <f t="shared" si="37"/>
        <v>156600</v>
      </c>
      <c r="T44" s="59">
        <f t="shared" si="37"/>
        <v>0</v>
      </c>
      <c r="U44" s="59">
        <f t="shared" si="37"/>
        <v>156600</v>
      </c>
      <c r="V44" s="59">
        <f t="shared" si="37"/>
        <v>0</v>
      </c>
      <c r="W44" s="59">
        <f t="shared" si="37"/>
        <v>156600</v>
      </c>
      <c r="X44" s="59">
        <f>SUM(X45:X49)</f>
        <v>0</v>
      </c>
      <c r="Y44" s="59">
        <f>SUM(Y45:Y49)</f>
        <v>156600</v>
      </c>
      <c r="Z44" s="59">
        <f>SUM(Z45:Z49)</f>
        <v>0</v>
      </c>
      <c r="AA44" s="59">
        <f>SUM(AA45:AA49)</f>
        <v>156600</v>
      </c>
    </row>
    <row r="45" spans="1:27" s="12" customFormat="1" ht="19.5" customHeight="1">
      <c r="A45" s="43"/>
      <c r="B45" s="56"/>
      <c r="C45" s="45">
        <v>4010</v>
      </c>
      <c r="D45" s="21" t="s">
        <v>48</v>
      </c>
      <c r="E45" s="58">
        <v>102400</v>
      </c>
      <c r="F45" s="58"/>
      <c r="G45" s="58">
        <f>SUM(E45:F45)</f>
        <v>102400</v>
      </c>
      <c r="H45" s="58">
        <v>0</v>
      </c>
      <c r="I45" s="58">
        <f>SUM(G45:H45)</f>
        <v>102400</v>
      </c>
      <c r="J45" s="58">
        <v>0</v>
      </c>
      <c r="K45" s="58">
        <f>SUM(I45:J45)</f>
        <v>102400</v>
      </c>
      <c r="L45" s="58">
        <v>0</v>
      </c>
      <c r="M45" s="58">
        <f>SUM(K45:L45)</f>
        <v>102400</v>
      </c>
      <c r="N45" s="58">
        <v>412</v>
      </c>
      <c r="O45" s="58">
        <f>SUM(M45:N45)</f>
        <v>102812</v>
      </c>
      <c r="P45" s="58"/>
      <c r="Q45" s="58">
        <f>SUM(O45:P45)</f>
        <v>102812</v>
      </c>
      <c r="R45" s="58">
        <v>0</v>
      </c>
      <c r="S45" s="58">
        <f>SUM(Q45:R45)</f>
        <v>102812</v>
      </c>
      <c r="T45" s="58">
        <v>0</v>
      </c>
      <c r="U45" s="58">
        <f>SUM(S45:T45)</f>
        <v>102812</v>
      </c>
      <c r="V45" s="58">
        <v>0</v>
      </c>
      <c r="W45" s="58">
        <f>SUM(U45:V45)</f>
        <v>102812</v>
      </c>
      <c r="X45" s="58">
        <v>0</v>
      </c>
      <c r="Y45" s="58">
        <f>SUM(W45:X45)</f>
        <v>102812</v>
      </c>
      <c r="Z45" s="58"/>
      <c r="AA45" s="58">
        <f>SUM(Y45:Z45)</f>
        <v>102812</v>
      </c>
    </row>
    <row r="46" spans="1:27" s="12" customFormat="1" ht="19.5" customHeight="1">
      <c r="A46" s="43"/>
      <c r="B46" s="56"/>
      <c r="C46" s="45">
        <v>4040</v>
      </c>
      <c r="D46" s="21" t="s">
        <v>49</v>
      </c>
      <c r="E46" s="58">
        <v>21800</v>
      </c>
      <c r="F46" s="58"/>
      <c r="G46" s="58">
        <f>SUM(E46:F46)</f>
        <v>21800</v>
      </c>
      <c r="H46" s="58">
        <v>0</v>
      </c>
      <c r="I46" s="58">
        <f>SUM(G46:H46)</f>
        <v>21800</v>
      </c>
      <c r="J46" s="58">
        <v>0</v>
      </c>
      <c r="K46" s="58">
        <f>SUM(I46:J46)</f>
        <v>21800</v>
      </c>
      <c r="L46" s="58">
        <v>0</v>
      </c>
      <c r="M46" s="58">
        <f>SUM(K46:L46)</f>
        <v>21800</v>
      </c>
      <c r="N46" s="58">
        <v>-412</v>
      </c>
      <c r="O46" s="58">
        <f>SUM(M46:N46)</f>
        <v>21388</v>
      </c>
      <c r="P46" s="58"/>
      <c r="Q46" s="58">
        <f>SUM(O46:P46)</f>
        <v>21388</v>
      </c>
      <c r="R46" s="58">
        <v>0</v>
      </c>
      <c r="S46" s="58">
        <f>SUM(Q46:R46)</f>
        <v>21388</v>
      </c>
      <c r="T46" s="58">
        <v>0</v>
      </c>
      <c r="U46" s="58">
        <f>SUM(S46:T46)</f>
        <v>21388</v>
      </c>
      <c r="V46" s="58">
        <v>0</v>
      </c>
      <c r="W46" s="58">
        <f>SUM(U46:V46)</f>
        <v>21388</v>
      </c>
      <c r="X46" s="58">
        <v>0</v>
      </c>
      <c r="Y46" s="58">
        <f>SUM(W46:X46)</f>
        <v>21388</v>
      </c>
      <c r="Z46" s="58"/>
      <c r="AA46" s="58">
        <f>SUM(Y46:Z46)</f>
        <v>21388</v>
      </c>
    </row>
    <row r="47" spans="1:27" s="12" customFormat="1" ht="19.5" customHeight="1">
      <c r="A47" s="43"/>
      <c r="B47" s="56"/>
      <c r="C47" s="45">
        <v>4110</v>
      </c>
      <c r="D47" s="21" t="s">
        <v>156</v>
      </c>
      <c r="E47" s="58">
        <v>18900</v>
      </c>
      <c r="F47" s="58"/>
      <c r="G47" s="58">
        <f>SUM(E47:F47)</f>
        <v>18900</v>
      </c>
      <c r="H47" s="58">
        <v>0</v>
      </c>
      <c r="I47" s="58">
        <f>SUM(G47:H47)</f>
        <v>18900</v>
      </c>
      <c r="J47" s="58">
        <v>0</v>
      </c>
      <c r="K47" s="58">
        <f>SUM(I47:J47)</f>
        <v>18900</v>
      </c>
      <c r="L47" s="58">
        <v>0</v>
      </c>
      <c r="M47" s="58">
        <f>SUM(K47:L47)</f>
        <v>18900</v>
      </c>
      <c r="N47" s="58">
        <v>0</v>
      </c>
      <c r="O47" s="58">
        <f>SUM(M47:N47)</f>
        <v>18900</v>
      </c>
      <c r="P47" s="58">
        <v>0</v>
      </c>
      <c r="Q47" s="58">
        <f>SUM(O47:P47)</f>
        <v>18900</v>
      </c>
      <c r="R47" s="58">
        <v>0</v>
      </c>
      <c r="S47" s="58">
        <f>SUM(Q47:R47)</f>
        <v>18900</v>
      </c>
      <c r="T47" s="58">
        <v>0</v>
      </c>
      <c r="U47" s="58">
        <f>SUM(S47:T47)</f>
        <v>18900</v>
      </c>
      <c r="V47" s="58">
        <v>0</v>
      </c>
      <c r="W47" s="58">
        <f>SUM(U47:V47)</f>
        <v>18900</v>
      </c>
      <c r="X47" s="58">
        <v>0</v>
      </c>
      <c r="Y47" s="58">
        <f>SUM(W47:X47)</f>
        <v>18900</v>
      </c>
      <c r="Z47" s="58"/>
      <c r="AA47" s="58">
        <f>SUM(Y47:Z47)</f>
        <v>18900</v>
      </c>
    </row>
    <row r="48" spans="1:27" s="12" customFormat="1" ht="19.5" customHeight="1">
      <c r="A48" s="43"/>
      <c r="B48" s="56"/>
      <c r="C48" s="45">
        <v>4120</v>
      </c>
      <c r="D48" s="21" t="s">
        <v>51</v>
      </c>
      <c r="E48" s="58">
        <v>3100</v>
      </c>
      <c r="F48" s="58"/>
      <c r="G48" s="58">
        <f>SUM(E48:F48)</f>
        <v>3100</v>
      </c>
      <c r="H48" s="58">
        <v>0</v>
      </c>
      <c r="I48" s="58">
        <f>SUM(G48:H48)</f>
        <v>3100</v>
      </c>
      <c r="J48" s="58">
        <v>0</v>
      </c>
      <c r="K48" s="58">
        <f>SUM(I48:J48)</f>
        <v>3100</v>
      </c>
      <c r="L48" s="58">
        <v>0</v>
      </c>
      <c r="M48" s="58">
        <f>SUM(K48:L48)</f>
        <v>3100</v>
      </c>
      <c r="N48" s="58">
        <v>0</v>
      </c>
      <c r="O48" s="58">
        <f>SUM(M48:N48)</f>
        <v>3100</v>
      </c>
      <c r="P48" s="58">
        <v>0</v>
      </c>
      <c r="Q48" s="58">
        <f>SUM(O48:P48)</f>
        <v>3100</v>
      </c>
      <c r="R48" s="58">
        <v>0</v>
      </c>
      <c r="S48" s="58">
        <f>SUM(Q48:R48)</f>
        <v>3100</v>
      </c>
      <c r="T48" s="58">
        <v>0</v>
      </c>
      <c r="U48" s="58">
        <f>SUM(S48:T48)</f>
        <v>3100</v>
      </c>
      <c r="V48" s="58">
        <v>0</v>
      </c>
      <c r="W48" s="58">
        <f>SUM(U48:V48)</f>
        <v>3100</v>
      </c>
      <c r="X48" s="58">
        <v>0</v>
      </c>
      <c r="Y48" s="58">
        <f>SUM(W48:X48)</f>
        <v>3100</v>
      </c>
      <c r="Z48" s="58"/>
      <c r="AA48" s="58">
        <f>SUM(Y48:Z48)</f>
        <v>3100</v>
      </c>
    </row>
    <row r="49" spans="1:27" s="12" customFormat="1" ht="22.5">
      <c r="A49" s="43"/>
      <c r="B49" s="56"/>
      <c r="C49" s="45">
        <v>4440</v>
      </c>
      <c r="D49" s="21" t="s">
        <v>52</v>
      </c>
      <c r="E49" s="58">
        <v>10400</v>
      </c>
      <c r="F49" s="58"/>
      <c r="G49" s="58">
        <f>SUM(E49:F49)</f>
        <v>10400</v>
      </c>
      <c r="H49" s="58">
        <v>0</v>
      </c>
      <c r="I49" s="58">
        <f>SUM(G49:H49)</f>
        <v>10400</v>
      </c>
      <c r="J49" s="58">
        <v>0</v>
      </c>
      <c r="K49" s="58">
        <f>SUM(I49:J49)</f>
        <v>10400</v>
      </c>
      <c r="L49" s="58">
        <v>0</v>
      </c>
      <c r="M49" s="58">
        <f>SUM(K49:L49)</f>
        <v>10400</v>
      </c>
      <c r="N49" s="58">
        <v>0</v>
      </c>
      <c r="O49" s="58">
        <f>SUM(M49:N49)</f>
        <v>10400</v>
      </c>
      <c r="P49" s="58">
        <v>0</v>
      </c>
      <c r="Q49" s="58">
        <f>SUM(O49:P49)</f>
        <v>10400</v>
      </c>
      <c r="R49" s="58">
        <v>0</v>
      </c>
      <c r="S49" s="58">
        <f>SUM(Q49:R49)</f>
        <v>10400</v>
      </c>
      <c r="T49" s="58">
        <v>0</v>
      </c>
      <c r="U49" s="58">
        <f>SUM(S49:T49)</f>
        <v>10400</v>
      </c>
      <c r="V49" s="58">
        <v>0</v>
      </c>
      <c r="W49" s="58">
        <f>SUM(U49:V49)</f>
        <v>10400</v>
      </c>
      <c r="X49" s="58">
        <v>0</v>
      </c>
      <c r="Y49" s="58">
        <f>SUM(W49:X49)</f>
        <v>10400</v>
      </c>
      <c r="Z49" s="58"/>
      <c r="AA49" s="58">
        <f>SUM(Y49:Z49)</f>
        <v>10400</v>
      </c>
    </row>
    <row r="50" spans="1:27" s="12" customFormat="1" ht="19.5" customHeight="1">
      <c r="A50" s="43"/>
      <c r="B50" s="56">
        <v>75056</v>
      </c>
      <c r="C50" s="45"/>
      <c r="D50" s="21" t="s">
        <v>221</v>
      </c>
      <c r="E50" s="58"/>
      <c r="F50" s="58"/>
      <c r="G50" s="58">
        <f aca="true" t="shared" si="38" ref="G50:L50">SUM(G51:G56)</f>
        <v>0</v>
      </c>
      <c r="H50" s="58">
        <f t="shared" si="38"/>
        <v>29071</v>
      </c>
      <c r="I50" s="58">
        <f t="shared" si="38"/>
        <v>29071</v>
      </c>
      <c r="J50" s="58">
        <f t="shared" si="38"/>
        <v>0</v>
      </c>
      <c r="K50" s="58">
        <f t="shared" si="38"/>
        <v>29071</v>
      </c>
      <c r="L50" s="58">
        <f t="shared" si="38"/>
        <v>0</v>
      </c>
      <c r="M50" s="58">
        <f aca="true" t="shared" si="39" ref="M50:S50">SUM(M51:M58)</f>
        <v>29071</v>
      </c>
      <c r="N50" s="58">
        <f t="shared" si="39"/>
        <v>0</v>
      </c>
      <c r="O50" s="58">
        <f t="shared" si="39"/>
        <v>29071</v>
      </c>
      <c r="P50" s="58">
        <f t="shared" si="39"/>
        <v>18318</v>
      </c>
      <c r="Q50" s="58">
        <f t="shared" si="39"/>
        <v>47389</v>
      </c>
      <c r="R50" s="58">
        <f t="shared" si="39"/>
        <v>0</v>
      </c>
      <c r="S50" s="58">
        <f t="shared" si="39"/>
        <v>47389</v>
      </c>
      <c r="T50" s="58">
        <f aca="true" t="shared" si="40" ref="T50:Y50">SUM(T51:T58)</f>
        <v>0</v>
      </c>
      <c r="U50" s="58">
        <f t="shared" si="40"/>
        <v>47389</v>
      </c>
      <c r="V50" s="58">
        <f t="shared" si="40"/>
        <v>0</v>
      </c>
      <c r="W50" s="58">
        <f t="shared" si="40"/>
        <v>47389</v>
      </c>
      <c r="X50" s="58">
        <f t="shared" si="40"/>
        <v>0</v>
      </c>
      <c r="Y50" s="58">
        <f t="shared" si="40"/>
        <v>47389</v>
      </c>
      <c r="Z50" s="58">
        <f>SUM(Z51:Z58)</f>
        <v>0</v>
      </c>
      <c r="AA50" s="58">
        <f>SUM(AA51:AA58)</f>
        <v>47389</v>
      </c>
    </row>
    <row r="51" spans="1:27" s="12" customFormat="1" ht="19.5" customHeight="1">
      <c r="A51" s="43"/>
      <c r="B51" s="56"/>
      <c r="C51" s="45">
        <v>3020</v>
      </c>
      <c r="D51" s="21" t="s">
        <v>129</v>
      </c>
      <c r="E51" s="58"/>
      <c r="F51" s="58"/>
      <c r="G51" s="58">
        <v>0</v>
      </c>
      <c r="H51" s="58">
        <v>17600</v>
      </c>
      <c r="I51" s="58">
        <f>SUM(G51:H51)</f>
        <v>17600</v>
      </c>
      <c r="J51" s="58">
        <v>8998</v>
      </c>
      <c r="K51" s="58">
        <f>SUM(I51:J51)</f>
        <v>26598</v>
      </c>
      <c r="L51" s="58">
        <v>0</v>
      </c>
      <c r="M51" s="58">
        <f>SUM(K51:L51)</f>
        <v>26598</v>
      </c>
      <c r="N51" s="58">
        <v>0</v>
      </c>
      <c r="O51" s="58">
        <f aca="true" t="shared" si="41" ref="O51:O58">SUM(M51:N51)</f>
        <v>26598</v>
      </c>
      <c r="P51" s="58">
        <v>0</v>
      </c>
      <c r="Q51" s="58">
        <f aca="true" t="shared" si="42" ref="Q51:Q58">SUM(O51:P51)</f>
        <v>26598</v>
      </c>
      <c r="R51" s="58">
        <v>0</v>
      </c>
      <c r="S51" s="58">
        <f aca="true" t="shared" si="43" ref="S51:S58">SUM(Q51:R51)</f>
        <v>26598</v>
      </c>
      <c r="T51" s="58">
        <v>0</v>
      </c>
      <c r="U51" s="58">
        <f aca="true" t="shared" si="44" ref="U51:U58">SUM(S51:T51)</f>
        <v>26598</v>
      </c>
      <c r="V51" s="58">
        <v>0</v>
      </c>
      <c r="W51" s="58">
        <f aca="true" t="shared" si="45" ref="W51:W58">SUM(U51:V51)</f>
        <v>26598</v>
      </c>
      <c r="X51" s="58">
        <v>0</v>
      </c>
      <c r="Y51" s="58">
        <f aca="true" t="shared" si="46" ref="Y51:Y58">SUM(W51:X51)</f>
        <v>26598</v>
      </c>
      <c r="Z51" s="58"/>
      <c r="AA51" s="58">
        <f aca="true" t="shared" si="47" ref="AA51:AA58">SUM(Y51:Z51)</f>
        <v>26598</v>
      </c>
    </row>
    <row r="52" spans="1:27" s="12" customFormat="1" ht="25.5" customHeight="1">
      <c r="A52" s="43"/>
      <c r="B52" s="56"/>
      <c r="C52" s="45">
        <v>3040</v>
      </c>
      <c r="D52" s="21" t="s">
        <v>260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>
        <v>0</v>
      </c>
      <c r="P52" s="58">
        <v>16201</v>
      </c>
      <c r="Q52" s="58">
        <f t="shared" si="42"/>
        <v>16201</v>
      </c>
      <c r="R52" s="58">
        <v>0</v>
      </c>
      <c r="S52" s="58">
        <f t="shared" si="43"/>
        <v>16201</v>
      </c>
      <c r="T52" s="58">
        <v>0</v>
      </c>
      <c r="U52" s="58">
        <f t="shared" si="44"/>
        <v>16201</v>
      </c>
      <c r="V52" s="58">
        <v>0</v>
      </c>
      <c r="W52" s="58">
        <f t="shared" si="45"/>
        <v>16201</v>
      </c>
      <c r="X52" s="58">
        <v>0</v>
      </c>
      <c r="Y52" s="58">
        <f t="shared" si="46"/>
        <v>16201</v>
      </c>
      <c r="Z52" s="58"/>
      <c r="AA52" s="58">
        <f t="shared" si="47"/>
        <v>16201</v>
      </c>
    </row>
    <row r="53" spans="1:27" s="12" customFormat="1" ht="19.5" customHeight="1">
      <c r="A53" s="43"/>
      <c r="B53" s="56"/>
      <c r="C53" s="45">
        <v>4110</v>
      </c>
      <c r="D53" s="21" t="s">
        <v>156</v>
      </c>
      <c r="E53" s="58"/>
      <c r="F53" s="58"/>
      <c r="G53" s="58">
        <v>0</v>
      </c>
      <c r="H53" s="58">
        <v>3655</v>
      </c>
      <c r="I53" s="58">
        <f>SUM(G53:H53)</f>
        <v>3655</v>
      </c>
      <c r="J53" s="58">
        <v>-3464</v>
      </c>
      <c r="K53" s="58">
        <f>SUM(I53:J53)</f>
        <v>191</v>
      </c>
      <c r="L53" s="58">
        <v>0</v>
      </c>
      <c r="M53" s="58">
        <f>SUM(K53:L53)</f>
        <v>191</v>
      </c>
      <c r="N53" s="58">
        <v>0</v>
      </c>
      <c r="O53" s="58">
        <f t="shared" si="41"/>
        <v>191</v>
      </c>
      <c r="P53" s="58">
        <v>274</v>
      </c>
      <c r="Q53" s="58">
        <f t="shared" si="42"/>
        <v>465</v>
      </c>
      <c r="R53" s="58">
        <v>0</v>
      </c>
      <c r="S53" s="58">
        <f t="shared" si="43"/>
        <v>465</v>
      </c>
      <c r="T53" s="58">
        <v>0</v>
      </c>
      <c r="U53" s="58">
        <f t="shared" si="44"/>
        <v>465</v>
      </c>
      <c r="V53" s="58">
        <v>0</v>
      </c>
      <c r="W53" s="58">
        <f t="shared" si="45"/>
        <v>465</v>
      </c>
      <c r="X53" s="58">
        <v>0</v>
      </c>
      <c r="Y53" s="58">
        <f t="shared" si="46"/>
        <v>465</v>
      </c>
      <c r="Z53" s="58"/>
      <c r="AA53" s="58">
        <f t="shared" si="47"/>
        <v>465</v>
      </c>
    </row>
    <row r="54" spans="1:27" s="12" customFormat="1" ht="19.5" customHeight="1">
      <c r="A54" s="43"/>
      <c r="B54" s="56"/>
      <c r="C54" s="45">
        <v>4120</v>
      </c>
      <c r="D54" s="21" t="s">
        <v>51</v>
      </c>
      <c r="E54" s="58"/>
      <c r="F54" s="58"/>
      <c r="G54" s="58">
        <v>0</v>
      </c>
      <c r="H54" s="58">
        <v>561</v>
      </c>
      <c r="I54" s="58">
        <f>SUM(G54:H54)</f>
        <v>561</v>
      </c>
      <c r="J54" s="58">
        <v>-530</v>
      </c>
      <c r="K54" s="58">
        <f>SUM(I54:J54)</f>
        <v>31</v>
      </c>
      <c r="L54" s="58">
        <v>0</v>
      </c>
      <c r="M54" s="58">
        <f>SUM(K54:L54)</f>
        <v>31</v>
      </c>
      <c r="N54" s="58">
        <v>0</v>
      </c>
      <c r="O54" s="58">
        <f t="shared" si="41"/>
        <v>31</v>
      </c>
      <c r="P54" s="58">
        <v>45</v>
      </c>
      <c r="Q54" s="58">
        <f t="shared" si="42"/>
        <v>76</v>
      </c>
      <c r="R54" s="58">
        <v>0</v>
      </c>
      <c r="S54" s="58">
        <f t="shared" si="43"/>
        <v>76</v>
      </c>
      <c r="T54" s="58">
        <v>0</v>
      </c>
      <c r="U54" s="58">
        <f t="shared" si="44"/>
        <v>76</v>
      </c>
      <c r="V54" s="58">
        <v>0</v>
      </c>
      <c r="W54" s="58">
        <f t="shared" si="45"/>
        <v>76</v>
      </c>
      <c r="X54" s="58">
        <v>0</v>
      </c>
      <c r="Y54" s="58">
        <f t="shared" si="46"/>
        <v>76</v>
      </c>
      <c r="Z54" s="58"/>
      <c r="AA54" s="58">
        <f t="shared" si="47"/>
        <v>76</v>
      </c>
    </row>
    <row r="55" spans="1:27" s="12" customFormat="1" ht="19.5" customHeight="1">
      <c r="A55" s="43"/>
      <c r="B55" s="56"/>
      <c r="C55" s="45">
        <v>4170</v>
      </c>
      <c r="D55" s="21" t="s">
        <v>130</v>
      </c>
      <c r="E55" s="58"/>
      <c r="F55" s="58"/>
      <c r="G55" s="58">
        <v>0</v>
      </c>
      <c r="H55" s="58">
        <v>6255</v>
      </c>
      <c r="I55" s="58">
        <f>SUM(G55:H55)</f>
        <v>6255</v>
      </c>
      <c r="J55" s="58">
        <v>-5004</v>
      </c>
      <c r="K55" s="58">
        <f>SUM(I55:J55)</f>
        <v>1251</v>
      </c>
      <c r="L55" s="58">
        <v>0</v>
      </c>
      <c r="M55" s="58">
        <f>SUM(K55:L55)</f>
        <v>1251</v>
      </c>
      <c r="N55" s="58">
        <v>0</v>
      </c>
      <c r="O55" s="58">
        <f t="shared" si="41"/>
        <v>1251</v>
      </c>
      <c r="P55" s="58">
        <v>1798</v>
      </c>
      <c r="Q55" s="58">
        <f t="shared" si="42"/>
        <v>3049</v>
      </c>
      <c r="R55" s="58">
        <v>0</v>
      </c>
      <c r="S55" s="58">
        <f t="shared" si="43"/>
        <v>3049</v>
      </c>
      <c r="T55" s="58">
        <v>0</v>
      </c>
      <c r="U55" s="58">
        <f t="shared" si="44"/>
        <v>3049</v>
      </c>
      <c r="V55" s="58">
        <v>0</v>
      </c>
      <c r="W55" s="58">
        <f t="shared" si="45"/>
        <v>3049</v>
      </c>
      <c r="X55" s="58">
        <v>0</v>
      </c>
      <c r="Y55" s="58">
        <f t="shared" si="46"/>
        <v>3049</v>
      </c>
      <c r="Z55" s="58"/>
      <c r="AA55" s="58">
        <f t="shared" si="47"/>
        <v>3049</v>
      </c>
    </row>
    <row r="56" spans="1:27" s="12" customFormat="1" ht="19.5" customHeight="1">
      <c r="A56" s="43"/>
      <c r="B56" s="56"/>
      <c r="C56" s="45">
        <v>4210</v>
      </c>
      <c r="D56" s="21" t="s">
        <v>56</v>
      </c>
      <c r="E56" s="58"/>
      <c r="F56" s="58"/>
      <c r="G56" s="58">
        <v>0</v>
      </c>
      <c r="H56" s="58">
        <v>1000</v>
      </c>
      <c r="I56" s="58">
        <f>SUM(G56:H56)</f>
        <v>1000</v>
      </c>
      <c r="J56" s="58"/>
      <c r="K56" s="58">
        <f>SUM(I56:J56)</f>
        <v>1000</v>
      </c>
      <c r="L56" s="58">
        <v>0</v>
      </c>
      <c r="M56" s="58">
        <f>SUM(K56:L56)</f>
        <v>1000</v>
      </c>
      <c r="N56" s="58">
        <v>-1000</v>
      </c>
      <c r="O56" s="58">
        <f t="shared" si="41"/>
        <v>0</v>
      </c>
      <c r="P56" s="58"/>
      <c r="Q56" s="58">
        <f t="shared" si="42"/>
        <v>0</v>
      </c>
      <c r="R56" s="58">
        <v>0</v>
      </c>
      <c r="S56" s="58">
        <f t="shared" si="43"/>
        <v>0</v>
      </c>
      <c r="T56" s="58">
        <v>0</v>
      </c>
      <c r="U56" s="58">
        <f t="shared" si="44"/>
        <v>0</v>
      </c>
      <c r="V56" s="58">
        <v>0</v>
      </c>
      <c r="W56" s="58">
        <f t="shared" si="45"/>
        <v>0</v>
      </c>
      <c r="X56" s="58">
        <v>0</v>
      </c>
      <c r="Y56" s="58">
        <f t="shared" si="46"/>
        <v>0</v>
      </c>
      <c r="Z56" s="58"/>
      <c r="AA56" s="58">
        <f t="shared" si="47"/>
        <v>0</v>
      </c>
    </row>
    <row r="57" spans="1:27" s="12" customFormat="1" ht="33.75">
      <c r="A57" s="43"/>
      <c r="B57" s="56"/>
      <c r="C57" s="45">
        <v>4370</v>
      </c>
      <c r="D57" s="21" t="s">
        <v>164</v>
      </c>
      <c r="E57" s="58"/>
      <c r="F57" s="58"/>
      <c r="G57" s="58"/>
      <c r="H57" s="58"/>
      <c r="I57" s="58"/>
      <c r="J57" s="58"/>
      <c r="K57" s="58"/>
      <c r="L57" s="58"/>
      <c r="M57" s="58">
        <v>0</v>
      </c>
      <c r="N57" s="58">
        <v>129</v>
      </c>
      <c r="O57" s="58">
        <f t="shared" si="41"/>
        <v>129</v>
      </c>
      <c r="P57" s="58"/>
      <c r="Q57" s="58">
        <f t="shared" si="42"/>
        <v>129</v>
      </c>
      <c r="R57" s="58">
        <v>0</v>
      </c>
      <c r="S57" s="58">
        <f t="shared" si="43"/>
        <v>129</v>
      </c>
      <c r="T57" s="58">
        <v>0</v>
      </c>
      <c r="U57" s="58">
        <f t="shared" si="44"/>
        <v>129</v>
      </c>
      <c r="V57" s="58">
        <v>0</v>
      </c>
      <c r="W57" s="58">
        <f t="shared" si="45"/>
        <v>129</v>
      </c>
      <c r="X57" s="58">
        <v>0</v>
      </c>
      <c r="Y57" s="58">
        <f t="shared" si="46"/>
        <v>129</v>
      </c>
      <c r="Z57" s="58"/>
      <c r="AA57" s="58">
        <f t="shared" si="47"/>
        <v>129</v>
      </c>
    </row>
    <row r="58" spans="1:27" s="12" customFormat="1" ht="19.5" customHeight="1">
      <c r="A58" s="43"/>
      <c r="B58" s="56"/>
      <c r="C58" s="45">
        <v>4410</v>
      </c>
      <c r="D58" s="21" t="s">
        <v>54</v>
      </c>
      <c r="E58" s="58"/>
      <c r="F58" s="58"/>
      <c r="G58" s="58"/>
      <c r="H58" s="58"/>
      <c r="I58" s="58"/>
      <c r="J58" s="58"/>
      <c r="K58" s="58"/>
      <c r="L58" s="58"/>
      <c r="M58" s="58">
        <v>0</v>
      </c>
      <c r="N58" s="58">
        <v>871</v>
      </c>
      <c r="O58" s="58">
        <f t="shared" si="41"/>
        <v>871</v>
      </c>
      <c r="P58" s="58"/>
      <c r="Q58" s="58">
        <f t="shared" si="42"/>
        <v>871</v>
      </c>
      <c r="R58" s="58">
        <v>0</v>
      </c>
      <c r="S58" s="58">
        <f t="shared" si="43"/>
        <v>871</v>
      </c>
      <c r="T58" s="58">
        <v>0</v>
      </c>
      <c r="U58" s="58">
        <f t="shared" si="44"/>
        <v>871</v>
      </c>
      <c r="V58" s="58">
        <v>0</v>
      </c>
      <c r="W58" s="58">
        <f t="shared" si="45"/>
        <v>871</v>
      </c>
      <c r="X58" s="58">
        <v>0</v>
      </c>
      <c r="Y58" s="58">
        <f t="shared" si="46"/>
        <v>871</v>
      </c>
      <c r="Z58" s="58"/>
      <c r="AA58" s="58">
        <f t="shared" si="47"/>
        <v>871</v>
      </c>
    </row>
    <row r="59" spans="1:27" s="4" customFormat="1" ht="36">
      <c r="A59" s="16">
        <v>751</v>
      </c>
      <c r="B59" s="18"/>
      <c r="C59" s="40"/>
      <c r="D59" s="19" t="s">
        <v>59</v>
      </c>
      <c r="E59" s="41">
        <f aca="true" t="shared" si="48" ref="E59:K59">SUM(E60,E65)</f>
        <v>3850</v>
      </c>
      <c r="F59" s="41">
        <f t="shared" si="48"/>
        <v>46434</v>
      </c>
      <c r="G59" s="41">
        <f t="shared" si="48"/>
        <v>50284</v>
      </c>
      <c r="H59" s="41">
        <f t="shared" si="48"/>
        <v>0</v>
      </c>
      <c r="I59" s="41">
        <f t="shared" si="48"/>
        <v>50284</v>
      </c>
      <c r="J59" s="41">
        <f t="shared" si="48"/>
        <v>0</v>
      </c>
      <c r="K59" s="41">
        <f t="shared" si="48"/>
        <v>50284</v>
      </c>
      <c r="L59" s="41">
        <f aca="true" t="shared" si="49" ref="L59:Q59">SUM(L60,L65)</f>
        <v>0</v>
      </c>
      <c r="M59" s="41">
        <f t="shared" si="49"/>
        <v>50284</v>
      </c>
      <c r="N59" s="41">
        <f t="shared" si="49"/>
        <v>0</v>
      </c>
      <c r="O59" s="41">
        <f t="shared" si="49"/>
        <v>50284</v>
      </c>
      <c r="P59" s="41">
        <f t="shared" si="49"/>
        <v>0</v>
      </c>
      <c r="Q59" s="41">
        <f t="shared" si="49"/>
        <v>50284</v>
      </c>
      <c r="R59" s="41">
        <f aca="true" t="shared" si="50" ref="R59:W59">SUM(R60,R65)</f>
        <v>23600</v>
      </c>
      <c r="S59" s="41">
        <f t="shared" si="50"/>
        <v>73884</v>
      </c>
      <c r="T59" s="41">
        <f t="shared" si="50"/>
        <v>24180</v>
      </c>
      <c r="U59" s="41">
        <f t="shared" si="50"/>
        <v>98064</v>
      </c>
      <c r="V59" s="41">
        <f t="shared" si="50"/>
        <v>0</v>
      </c>
      <c r="W59" s="41">
        <f t="shared" si="50"/>
        <v>98064</v>
      </c>
      <c r="X59" s="41">
        <f>SUM(X60,X65)</f>
        <v>0</v>
      </c>
      <c r="Y59" s="41">
        <f>SUM(Y60,Y65)</f>
        <v>98064</v>
      </c>
      <c r="Z59" s="41">
        <f>SUM(Z60,Z65)</f>
        <v>0</v>
      </c>
      <c r="AA59" s="41">
        <f>SUM(AA60,AA65)</f>
        <v>98064</v>
      </c>
    </row>
    <row r="60" spans="1:27" s="12" customFormat="1" ht="30" customHeight="1">
      <c r="A60" s="56"/>
      <c r="B60" s="43">
        <v>75101</v>
      </c>
      <c r="C60" s="44"/>
      <c r="D60" s="21" t="s">
        <v>17</v>
      </c>
      <c r="E60" s="60">
        <f aca="true" t="shared" si="51" ref="E60:K60">SUM(E61:E64)</f>
        <v>3850</v>
      </c>
      <c r="F60" s="60">
        <f t="shared" si="51"/>
        <v>0</v>
      </c>
      <c r="G60" s="60">
        <f t="shared" si="51"/>
        <v>3850</v>
      </c>
      <c r="H60" s="60">
        <f t="shared" si="51"/>
        <v>0</v>
      </c>
      <c r="I60" s="60">
        <f t="shared" si="51"/>
        <v>3850</v>
      </c>
      <c r="J60" s="60">
        <f t="shared" si="51"/>
        <v>0</v>
      </c>
      <c r="K60" s="60">
        <f t="shared" si="51"/>
        <v>3850</v>
      </c>
      <c r="L60" s="60">
        <f aca="true" t="shared" si="52" ref="L60:Q60">SUM(L61:L64)</f>
        <v>0</v>
      </c>
      <c r="M60" s="60">
        <f t="shared" si="52"/>
        <v>3850</v>
      </c>
      <c r="N60" s="60">
        <f t="shared" si="52"/>
        <v>0</v>
      </c>
      <c r="O60" s="60">
        <f t="shared" si="52"/>
        <v>3850</v>
      </c>
      <c r="P60" s="60">
        <f t="shared" si="52"/>
        <v>0</v>
      </c>
      <c r="Q60" s="60">
        <f t="shared" si="52"/>
        <v>3850</v>
      </c>
      <c r="R60" s="60">
        <f aca="true" t="shared" si="53" ref="R60:W60">SUM(R61:R64)</f>
        <v>0</v>
      </c>
      <c r="S60" s="60">
        <f t="shared" si="53"/>
        <v>3850</v>
      </c>
      <c r="T60" s="60">
        <f t="shared" si="53"/>
        <v>0</v>
      </c>
      <c r="U60" s="60">
        <f t="shared" si="53"/>
        <v>3850</v>
      </c>
      <c r="V60" s="60">
        <f t="shared" si="53"/>
        <v>0</v>
      </c>
      <c r="W60" s="60">
        <f t="shared" si="53"/>
        <v>3850</v>
      </c>
      <c r="X60" s="60">
        <f>SUM(X61:X64)</f>
        <v>0</v>
      </c>
      <c r="Y60" s="60">
        <f>SUM(Y61:Y64)</f>
        <v>3850</v>
      </c>
      <c r="Z60" s="60">
        <f>SUM(Z61:Z64)</f>
        <v>0</v>
      </c>
      <c r="AA60" s="60">
        <f>SUM(AA61:AA64)</f>
        <v>3850</v>
      </c>
    </row>
    <row r="61" spans="1:27" s="12" customFormat="1" ht="19.5" customHeight="1">
      <c r="A61" s="56"/>
      <c r="B61" s="43"/>
      <c r="C61" s="43">
        <v>4010</v>
      </c>
      <c r="D61" s="21" t="s">
        <v>48</v>
      </c>
      <c r="E61" s="58">
        <v>2845</v>
      </c>
      <c r="F61" s="58"/>
      <c r="G61" s="58">
        <f>SUM(E61:F61)</f>
        <v>2845</v>
      </c>
      <c r="H61" s="58">
        <v>0</v>
      </c>
      <c r="I61" s="58">
        <f>SUM(G61:H61)</f>
        <v>2845</v>
      </c>
      <c r="J61" s="58">
        <v>0</v>
      </c>
      <c r="K61" s="58">
        <f>SUM(I61:J61)</f>
        <v>2845</v>
      </c>
      <c r="L61" s="58">
        <v>0</v>
      </c>
      <c r="M61" s="58">
        <f>SUM(K61:L61)</f>
        <v>2845</v>
      </c>
      <c r="N61" s="58">
        <v>0</v>
      </c>
      <c r="O61" s="58">
        <f>SUM(M61:N61)</f>
        <v>2845</v>
      </c>
      <c r="P61" s="58">
        <v>0</v>
      </c>
      <c r="Q61" s="58">
        <f>SUM(O61:P61)</f>
        <v>2845</v>
      </c>
      <c r="R61" s="58">
        <v>0</v>
      </c>
      <c r="S61" s="58">
        <f>SUM(Q61:R61)</f>
        <v>2845</v>
      </c>
      <c r="T61" s="58">
        <v>0</v>
      </c>
      <c r="U61" s="58">
        <f>SUM(S61:T61)</f>
        <v>2845</v>
      </c>
      <c r="V61" s="58">
        <v>0</v>
      </c>
      <c r="W61" s="58">
        <f>SUM(U61:V61)</f>
        <v>2845</v>
      </c>
      <c r="X61" s="58">
        <v>0</v>
      </c>
      <c r="Y61" s="58">
        <f>SUM(W61:X61)</f>
        <v>2845</v>
      </c>
      <c r="Z61" s="58"/>
      <c r="AA61" s="58">
        <f>SUM(Y61:Z61)</f>
        <v>2845</v>
      </c>
    </row>
    <row r="62" spans="1:27" s="12" customFormat="1" ht="19.5" customHeight="1">
      <c r="A62" s="56"/>
      <c r="B62" s="43"/>
      <c r="C62" s="43">
        <v>4110</v>
      </c>
      <c r="D62" s="21" t="s">
        <v>156</v>
      </c>
      <c r="E62" s="58">
        <v>435</v>
      </c>
      <c r="F62" s="58"/>
      <c r="G62" s="58">
        <f>SUM(E62:F62)</f>
        <v>435</v>
      </c>
      <c r="H62" s="58">
        <v>0</v>
      </c>
      <c r="I62" s="58">
        <f>SUM(G62:H62)</f>
        <v>435</v>
      </c>
      <c r="J62" s="58">
        <v>0</v>
      </c>
      <c r="K62" s="58">
        <f>SUM(I62:J62)</f>
        <v>435</v>
      </c>
      <c r="L62" s="58">
        <v>0</v>
      </c>
      <c r="M62" s="58">
        <f>SUM(K62:L62)</f>
        <v>435</v>
      </c>
      <c r="N62" s="58">
        <v>0</v>
      </c>
      <c r="O62" s="58">
        <f>SUM(M62:N62)</f>
        <v>435</v>
      </c>
      <c r="P62" s="58">
        <v>0</v>
      </c>
      <c r="Q62" s="58">
        <f>SUM(O62:P62)</f>
        <v>435</v>
      </c>
      <c r="R62" s="58">
        <v>0</v>
      </c>
      <c r="S62" s="58">
        <f>SUM(Q62:R62)</f>
        <v>435</v>
      </c>
      <c r="T62" s="58">
        <v>0</v>
      </c>
      <c r="U62" s="58">
        <f>SUM(S62:T62)</f>
        <v>435</v>
      </c>
      <c r="V62" s="58">
        <v>0</v>
      </c>
      <c r="W62" s="58">
        <f>SUM(U62:V62)</f>
        <v>435</v>
      </c>
      <c r="X62" s="58">
        <v>0</v>
      </c>
      <c r="Y62" s="58">
        <f>SUM(W62:X62)</f>
        <v>435</v>
      </c>
      <c r="Z62" s="58"/>
      <c r="AA62" s="58">
        <f>SUM(Y62:Z62)</f>
        <v>435</v>
      </c>
    </row>
    <row r="63" spans="1:27" s="12" customFormat="1" ht="19.5" customHeight="1">
      <c r="A63" s="56"/>
      <c r="B63" s="43"/>
      <c r="C63" s="43">
        <v>4120</v>
      </c>
      <c r="D63" s="21" t="s">
        <v>51</v>
      </c>
      <c r="E63" s="58">
        <v>70</v>
      </c>
      <c r="F63" s="58"/>
      <c r="G63" s="58">
        <f>SUM(E63:F63)</f>
        <v>70</v>
      </c>
      <c r="H63" s="58">
        <v>0</v>
      </c>
      <c r="I63" s="58">
        <f>SUM(G63:H63)</f>
        <v>70</v>
      </c>
      <c r="J63" s="58">
        <v>0</v>
      </c>
      <c r="K63" s="58">
        <f>SUM(I63:J63)</f>
        <v>70</v>
      </c>
      <c r="L63" s="58">
        <v>0</v>
      </c>
      <c r="M63" s="58">
        <f>SUM(K63:L63)</f>
        <v>70</v>
      </c>
      <c r="N63" s="58">
        <v>0</v>
      </c>
      <c r="O63" s="58">
        <f>SUM(M63:N63)</f>
        <v>70</v>
      </c>
      <c r="P63" s="58">
        <v>0</v>
      </c>
      <c r="Q63" s="58">
        <f>SUM(O63:P63)</f>
        <v>70</v>
      </c>
      <c r="R63" s="58">
        <v>0</v>
      </c>
      <c r="S63" s="58">
        <f>SUM(Q63:R63)</f>
        <v>70</v>
      </c>
      <c r="T63" s="58">
        <v>0</v>
      </c>
      <c r="U63" s="58">
        <f>SUM(S63:T63)</f>
        <v>70</v>
      </c>
      <c r="V63" s="58">
        <v>0</v>
      </c>
      <c r="W63" s="58">
        <f>SUM(U63:V63)</f>
        <v>70</v>
      </c>
      <c r="X63" s="58">
        <v>0</v>
      </c>
      <c r="Y63" s="58">
        <f>SUM(W63:X63)</f>
        <v>70</v>
      </c>
      <c r="Z63" s="58"/>
      <c r="AA63" s="58">
        <f>SUM(Y63:Z63)</f>
        <v>70</v>
      </c>
    </row>
    <row r="64" spans="1:27" s="12" customFormat="1" ht="19.5" customHeight="1">
      <c r="A64" s="56"/>
      <c r="B64" s="43"/>
      <c r="C64" s="45">
        <v>4300</v>
      </c>
      <c r="D64" s="21" t="s">
        <v>44</v>
      </c>
      <c r="E64" s="58">
        <v>500</v>
      </c>
      <c r="F64" s="58"/>
      <c r="G64" s="58">
        <f>SUM(E64:F64)</f>
        <v>500</v>
      </c>
      <c r="H64" s="58">
        <v>0</v>
      </c>
      <c r="I64" s="58">
        <f>SUM(G64:H64)</f>
        <v>500</v>
      </c>
      <c r="J64" s="58">
        <v>0</v>
      </c>
      <c r="K64" s="58">
        <f>SUM(I64:J64)</f>
        <v>500</v>
      </c>
      <c r="L64" s="58">
        <v>0</v>
      </c>
      <c r="M64" s="58">
        <f>SUM(K64:L64)</f>
        <v>500</v>
      </c>
      <c r="N64" s="58">
        <v>0</v>
      </c>
      <c r="O64" s="58">
        <f>SUM(M64:N64)</f>
        <v>500</v>
      </c>
      <c r="P64" s="58">
        <v>0</v>
      </c>
      <c r="Q64" s="58">
        <f>SUM(O64:P64)</f>
        <v>500</v>
      </c>
      <c r="R64" s="58">
        <v>0</v>
      </c>
      <c r="S64" s="58">
        <f>SUM(Q64:R64)</f>
        <v>500</v>
      </c>
      <c r="T64" s="58">
        <v>0</v>
      </c>
      <c r="U64" s="58">
        <f>SUM(S64:T64)</f>
        <v>500</v>
      </c>
      <c r="V64" s="58">
        <v>0</v>
      </c>
      <c r="W64" s="58">
        <f>SUM(U64:V64)</f>
        <v>500</v>
      </c>
      <c r="X64" s="58">
        <v>0</v>
      </c>
      <c r="Y64" s="58">
        <f>SUM(W64:X64)</f>
        <v>500</v>
      </c>
      <c r="Z64" s="58"/>
      <c r="AA64" s="58">
        <f>SUM(Y64:Z64)</f>
        <v>500</v>
      </c>
    </row>
    <row r="65" spans="1:27" s="12" customFormat="1" ht="19.5" customHeight="1">
      <c r="A65" s="56"/>
      <c r="B65" s="43">
        <v>75108</v>
      </c>
      <c r="C65" s="45"/>
      <c r="D65" s="21" t="s">
        <v>201</v>
      </c>
      <c r="E65" s="58">
        <f aca="true" t="shared" si="54" ref="E65:K65">SUM(E66:E73)</f>
        <v>0</v>
      </c>
      <c r="F65" s="58">
        <f t="shared" si="54"/>
        <v>46434</v>
      </c>
      <c r="G65" s="58">
        <f t="shared" si="54"/>
        <v>46434</v>
      </c>
      <c r="H65" s="58">
        <f t="shared" si="54"/>
        <v>0</v>
      </c>
      <c r="I65" s="58">
        <f t="shared" si="54"/>
        <v>46434</v>
      </c>
      <c r="J65" s="58">
        <f t="shared" si="54"/>
        <v>0</v>
      </c>
      <c r="K65" s="58">
        <f t="shared" si="54"/>
        <v>46434</v>
      </c>
      <c r="L65" s="58">
        <f aca="true" t="shared" si="55" ref="L65:Q65">SUM(L66:L73)</f>
        <v>0</v>
      </c>
      <c r="M65" s="58">
        <f t="shared" si="55"/>
        <v>46434</v>
      </c>
      <c r="N65" s="58">
        <f t="shared" si="55"/>
        <v>0</v>
      </c>
      <c r="O65" s="58">
        <f t="shared" si="55"/>
        <v>46434</v>
      </c>
      <c r="P65" s="58">
        <f t="shared" si="55"/>
        <v>0</v>
      </c>
      <c r="Q65" s="58">
        <f t="shared" si="55"/>
        <v>46434</v>
      </c>
      <c r="R65" s="58">
        <f aca="true" t="shared" si="56" ref="R65:W65">SUM(R66:R73)</f>
        <v>23600</v>
      </c>
      <c r="S65" s="58">
        <f t="shared" si="56"/>
        <v>70034</v>
      </c>
      <c r="T65" s="58">
        <f t="shared" si="56"/>
        <v>24180</v>
      </c>
      <c r="U65" s="58">
        <f t="shared" si="56"/>
        <v>94214</v>
      </c>
      <c r="V65" s="58">
        <f t="shared" si="56"/>
        <v>0</v>
      </c>
      <c r="W65" s="58">
        <f t="shared" si="56"/>
        <v>94214</v>
      </c>
      <c r="X65" s="58">
        <f>SUM(X66:X73)</f>
        <v>0</v>
      </c>
      <c r="Y65" s="58">
        <f>SUM(Y66:Y73)</f>
        <v>94214</v>
      </c>
      <c r="Z65" s="58">
        <f>SUM(Z66:Z73)</f>
        <v>0</v>
      </c>
      <c r="AA65" s="58">
        <f>SUM(AA66:AA73)</f>
        <v>94214</v>
      </c>
    </row>
    <row r="66" spans="1:27" s="12" customFormat="1" ht="19.5" customHeight="1">
      <c r="A66" s="56"/>
      <c r="B66" s="43"/>
      <c r="C66" s="56">
        <v>3030</v>
      </c>
      <c r="D66" s="21" t="s">
        <v>53</v>
      </c>
      <c r="E66" s="58">
        <v>0</v>
      </c>
      <c r="F66" s="58">
        <v>27540</v>
      </c>
      <c r="G66" s="58">
        <f aca="true" t="shared" si="57" ref="G66:G73">SUM(E66:F66)</f>
        <v>27540</v>
      </c>
      <c r="H66" s="58">
        <v>0</v>
      </c>
      <c r="I66" s="58">
        <f aca="true" t="shared" si="58" ref="I66:I73">SUM(G66:H66)</f>
        <v>27540</v>
      </c>
      <c r="J66" s="58">
        <v>0</v>
      </c>
      <c r="K66" s="58">
        <f aca="true" t="shared" si="59" ref="K66:K73">SUM(I66:J66)</f>
        <v>27540</v>
      </c>
      <c r="L66" s="58">
        <v>0</v>
      </c>
      <c r="M66" s="58">
        <f aca="true" t="shared" si="60" ref="M66:M73">SUM(K66:L66)</f>
        <v>27540</v>
      </c>
      <c r="N66" s="58">
        <v>0</v>
      </c>
      <c r="O66" s="58">
        <f aca="true" t="shared" si="61" ref="O66:O73">SUM(M66:N66)</f>
        <v>27540</v>
      </c>
      <c r="P66" s="58">
        <v>0</v>
      </c>
      <c r="Q66" s="58">
        <f aca="true" t="shared" si="62" ref="Q66:Q73">SUM(O66:P66)</f>
        <v>27540</v>
      </c>
      <c r="R66" s="58">
        <v>0</v>
      </c>
      <c r="S66" s="58">
        <f aca="true" t="shared" si="63" ref="S66:S73">SUM(Q66:R66)</f>
        <v>27540</v>
      </c>
      <c r="T66" s="58">
        <v>24180</v>
      </c>
      <c r="U66" s="58">
        <f aca="true" t="shared" si="64" ref="U66:U73">SUM(S66:T66)</f>
        <v>51720</v>
      </c>
      <c r="V66" s="58">
        <v>0</v>
      </c>
      <c r="W66" s="58">
        <f aca="true" t="shared" si="65" ref="W66:W73">SUM(U66:V66)</f>
        <v>51720</v>
      </c>
      <c r="X66" s="58">
        <v>0</v>
      </c>
      <c r="Y66" s="58">
        <f aca="true" t="shared" si="66" ref="Y66:Y73">SUM(W66:X66)</f>
        <v>51720</v>
      </c>
      <c r="Z66" s="58"/>
      <c r="AA66" s="58">
        <f aca="true" t="shared" si="67" ref="AA66:AA73">SUM(Y66:Z66)</f>
        <v>51720</v>
      </c>
    </row>
    <row r="67" spans="1:27" s="12" customFormat="1" ht="19.5" customHeight="1">
      <c r="A67" s="56"/>
      <c r="B67" s="43"/>
      <c r="C67" s="56">
        <v>4110</v>
      </c>
      <c r="D67" s="21" t="s">
        <v>50</v>
      </c>
      <c r="E67" s="58">
        <v>0</v>
      </c>
      <c r="F67" s="58">
        <v>936</v>
      </c>
      <c r="G67" s="58">
        <f t="shared" si="57"/>
        <v>936</v>
      </c>
      <c r="H67" s="58">
        <v>0</v>
      </c>
      <c r="I67" s="58">
        <f t="shared" si="58"/>
        <v>936</v>
      </c>
      <c r="J67" s="58">
        <v>0</v>
      </c>
      <c r="K67" s="58">
        <f t="shared" si="59"/>
        <v>936</v>
      </c>
      <c r="L67" s="58">
        <v>0</v>
      </c>
      <c r="M67" s="58">
        <f t="shared" si="60"/>
        <v>936</v>
      </c>
      <c r="N67" s="58">
        <v>0</v>
      </c>
      <c r="O67" s="58">
        <f t="shared" si="61"/>
        <v>936</v>
      </c>
      <c r="P67" s="58">
        <v>0</v>
      </c>
      <c r="Q67" s="58">
        <f t="shared" si="62"/>
        <v>936</v>
      </c>
      <c r="R67" s="58">
        <v>608</v>
      </c>
      <c r="S67" s="58">
        <f t="shared" si="63"/>
        <v>1544</v>
      </c>
      <c r="T67" s="58">
        <v>0</v>
      </c>
      <c r="U67" s="58">
        <f t="shared" si="64"/>
        <v>1544</v>
      </c>
      <c r="V67" s="58">
        <v>248</v>
      </c>
      <c r="W67" s="58">
        <f t="shared" si="65"/>
        <v>1792</v>
      </c>
      <c r="X67" s="58">
        <v>0</v>
      </c>
      <c r="Y67" s="58">
        <f t="shared" si="66"/>
        <v>1792</v>
      </c>
      <c r="Z67" s="58"/>
      <c r="AA67" s="58">
        <f t="shared" si="67"/>
        <v>1792</v>
      </c>
    </row>
    <row r="68" spans="1:27" s="12" customFormat="1" ht="19.5" customHeight="1">
      <c r="A68" s="56"/>
      <c r="B68" s="43"/>
      <c r="C68" s="56">
        <v>4120</v>
      </c>
      <c r="D68" s="21" t="s">
        <v>51</v>
      </c>
      <c r="E68" s="58">
        <v>0</v>
      </c>
      <c r="F68" s="58">
        <v>151</v>
      </c>
      <c r="G68" s="58">
        <f t="shared" si="57"/>
        <v>151</v>
      </c>
      <c r="H68" s="58">
        <v>0</v>
      </c>
      <c r="I68" s="58">
        <f t="shared" si="58"/>
        <v>151</v>
      </c>
      <c r="J68" s="58">
        <v>0</v>
      </c>
      <c r="K68" s="58">
        <f t="shared" si="59"/>
        <v>151</v>
      </c>
      <c r="L68" s="58">
        <v>0</v>
      </c>
      <c r="M68" s="58">
        <f t="shared" si="60"/>
        <v>151</v>
      </c>
      <c r="N68" s="58">
        <v>0</v>
      </c>
      <c r="O68" s="58">
        <f t="shared" si="61"/>
        <v>151</v>
      </c>
      <c r="P68" s="58">
        <v>0</v>
      </c>
      <c r="Q68" s="58">
        <f t="shared" si="62"/>
        <v>151</v>
      </c>
      <c r="R68" s="58">
        <v>98</v>
      </c>
      <c r="S68" s="58">
        <f t="shared" si="63"/>
        <v>249</v>
      </c>
      <c r="T68" s="58">
        <v>0</v>
      </c>
      <c r="U68" s="58">
        <f t="shared" si="64"/>
        <v>249</v>
      </c>
      <c r="V68" s="58">
        <v>28</v>
      </c>
      <c r="W68" s="58">
        <f t="shared" si="65"/>
        <v>277</v>
      </c>
      <c r="X68" s="58">
        <v>0</v>
      </c>
      <c r="Y68" s="58">
        <f t="shared" si="66"/>
        <v>277</v>
      </c>
      <c r="Z68" s="58"/>
      <c r="AA68" s="58">
        <f t="shared" si="67"/>
        <v>277</v>
      </c>
    </row>
    <row r="69" spans="1:27" s="12" customFormat="1" ht="19.5" customHeight="1">
      <c r="A69" s="56"/>
      <c r="B69" s="43"/>
      <c r="C69" s="56">
        <v>4170</v>
      </c>
      <c r="D69" s="21" t="s">
        <v>130</v>
      </c>
      <c r="E69" s="58">
        <v>0</v>
      </c>
      <c r="F69" s="58">
        <v>8390</v>
      </c>
      <c r="G69" s="58">
        <f t="shared" si="57"/>
        <v>8390</v>
      </c>
      <c r="H69" s="58">
        <v>0</v>
      </c>
      <c r="I69" s="58">
        <f t="shared" si="58"/>
        <v>8390</v>
      </c>
      <c r="J69" s="58">
        <v>0</v>
      </c>
      <c r="K69" s="58">
        <f t="shared" si="59"/>
        <v>8390</v>
      </c>
      <c r="L69" s="58">
        <v>0</v>
      </c>
      <c r="M69" s="58">
        <f t="shared" si="60"/>
        <v>8390</v>
      </c>
      <c r="N69" s="58">
        <v>0</v>
      </c>
      <c r="O69" s="58">
        <f t="shared" si="61"/>
        <v>8390</v>
      </c>
      <c r="P69" s="58">
        <v>0</v>
      </c>
      <c r="Q69" s="58">
        <f t="shared" si="62"/>
        <v>8390</v>
      </c>
      <c r="R69" s="58">
        <v>9340</v>
      </c>
      <c r="S69" s="58">
        <f t="shared" si="63"/>
        <v>17730</v>
      </c>
      <c r="T69" s="58">
        <v>0</v>
      </c>
      <c r="U69" s="58">
        <f t="shared" si="64"/>
        <v>17730</v>
      </c>
      <c r="V69" s="58">
        <v>-270</v>
      </c>
      <c r="W69" s="58">
        <f t="shared" si="65"/>
        <v>17460</v>
      </c>
      <c r="X69" s="58">
        <v>-185</v>
      </c>
      <c r="Y69" s="58">
        <f t="shared" si="66"/>
        <v>17275</v>
      </c>
      <c r="Z69" s="58"/>
      <c r="AA69" s="58">
        <f t="shared" si="67"/>
        <v>17275</v>
      </c>
    </row>
    <row r="70" spans="1:27" s="12" customFormat="1" ht="19.5" customHeight="1">
      <c r="A70" s="56"/>
      <c r="B70" s="43"/>
      <c r="C70" s="56">
        <v>4210</v>
      </c>
      <c r="D70" s="21" t="s">
        <v>56</v>
      </c>
      <c r="E70" s="58">
        <v>0</v>
      </c>
      <c r="F70" s="58">
        <v>6460</v>
      </c>
      <c r="G70" s="58">
        <f t="shared" si="57"/>
        <v>6460</v>
      </c>
      <c r="H70" s="58">
        <v>0</v>
      </c>
      <c r="I70" s="58">
        <f t="shared" si="58"/>
        <v>6460</v>
      </c>
      <c r="J70" s="58">
        <v>0</v>
      </c>
      <c r="K70" s="58">
        <f t="shared" si="59"/>
        <v>6460</v>
      </c>
      <c r="L70" s="58">
        <v>0</v>
      </c>
      <c r="M70" s="58">
        <f t="shared" si="60"/>
        <v>6460</v>
      </c>
      <c r="N70" s="58">
        <v>0</v>
      </c>
      <c r="O70" s="58">
        <f t="shared" si="61"/>
        <v>6460</v>
      </c>
      <c r="P70" s="58">
        <v>0</v>
      </c>
      <c r="Q70" s="58">
        <f t="shared" si="62"/>
        <v>6460</v>
      </c>
      <c r="R70" s="58">
        <v>9944</v>
      </c>
      <c r="S70" s="58">
        <f t="shared" si="63"/>
        <v>16404</v>
      </c>
      <c r="T70" s="58">
        <v>306</v>
      </c>
      <c r="U70" s="58">
        <f t="shared" si="64"/>
        <v>16710</v>
      </c>
      <c r="V70" s="58">
        <v>0</v>
      </c>
      <c r="W70" s="58">
        <f t="shared" si="65"/>
        <v>16710</v>
      </c>
      <c r="X70" s="58">
        <v>0</v>
      </c>
      <c r="Y70" s="58">
        <f t="shared" si="66"/>
        <v>16710</v>
      </c>
      <c r="Z70" s="58"/>
      <c r="AA70" s="58">
        <f t="shared" si="67"/>
        <v>16710</v>
      </c>
    </row>
    <row r="71" spans="1:27" s="12" customFormat="1" ht="19.5" customHeight="1">
      <c r="A71" s="56"/>
      <c r="B71" s="43"/>
      <c r="C71" s="56">
        <v>4300</v>
      </c>
      <c r="D71" s="21" t="s">
        <v>44</v>
      </c>
      <c r="E71" s="58">
        <v>0</v>
      </c>
      <c r="F71" s="58">
        <v>1147</v>
      </c>
      <c r="G71" s="58">
        <f t="shared" si="57"/>
        <v>1147</v>
      </c>
      <c r="H71" s="58">
        <v>0</v>
      </c>
      <c r="I71" s="58">
        <f t="shared" si="58"/>
        <v>1147</v>
      </c>
      <c r="J71" s="58">
        <v>0</v>
      </c>
      <c r="K71" s="58">
        <f t="shared" si="59"/>
        <v>1147</v>
      </c>
      <c r="L71" s="58">
        <v>0</v>
      </c>
      <c r="M71" s="58">
        <f t="shared" si="60"/>
        <v>1147</v>
      </c>
      <c r="N71" s="58">
        <v>0</v>
      </c>
      <c r="O71" s="58">
        <f t="shared" si="61"/>
        <v>1147</v>
      </c>
      <c r="P71" s="58">
        <v>0</v>
      </c>
      <c r="Q71" s="58">
        <f t="shared" si="62"/>
        <v>1147</v>
      </c>
      <c r="R71" s="58">
        <v>2000</v>
      </c>
      <c r="S71" s="58">
        <f t="shared" si="63"/>
        <v>3147</v>
      </c>
      <c r="T71" s="58">
        <v>0</v>
      </c>
      <c r="U71" s="58">
        <f t="shared" si="64"/>
        <v>3147</v>
      </c>
      <c r="V71" s="58">
        <v>-102</v>
      </c>
      <c r="W71" s="58">
        <f t="shared" si="65"/>
        <v>3045</v>
      </c>
      <c r="X71" s="58">
        <v>0</v>
      </c>
      <c r="Y71" s="58">
        <f t="shared" si="66"/>
        <v>3045</v>
      </c>
      <c r="Z71" s="58"/>
      <c r="AA71" s="58">
        <f t="shared" si="67"/>
        <v>3045</v>
      </c>
    </row>
    <row r="72" spans="1:27" s="12" customFormat="1" ht="19.5" customHeight="1">
      <c r="A72" s="56"/>
      <c r="B72" s="43"/>
      <c r="C72" s="56">
        <v>4410</v>
      </c>
      <c r="D72" s="21" t="s">
        <v>54</v>
      </c>
      <c r="E72" s="58">
        <v>0</v>
      </c>
      <c r="F72" s="58">
        <v>1800</v>
      </c>
      <c r="G72" s="58">
        <f t="shared" si="57"/>
        <v>1800</v>
      </c>
      <c r="H72" s="58">
        <v>0</v>
      </c>
      <c r="I72" s="58">
        <f t="shared" si="58"/>
        <v>1800</v>
      </c>
      <c r="J72" s="58">
        <v>0</v>
      </c>
      <c r="K72" s="58">
        <f t="shared" si="59"/>
        <v>1800</v>
      </c>
      <c r="L72" s="58">
        <v>0</v>
      </c>
      <c r="M72" s="58">
        <f t="shared" si="60"/>
        <v>1800</v>
      </c>
      <c r="N72" s="58">
        <v>0</v>
      </c>
      <c r="O72" s="58">
        <f t="shared" si="61"/>
        <v>1800</v>
      </c>
      <c r="P72" s="58">
        <v>0</v>
      </c>
      <c r="Q72" s="58">
        <f t="shared" si="62"/>
        <v>1800</v>
      </c>
      <c r="R72" s="58">
        <v>1600</v>
      </c>
      <c r="S72" s="58">
        <f t="shared" si="63"/>
        <v>3400</v>
      </c>
      <c r="T72" s="58">
        <v>-306</v>
      </c>
      <c r="U72" s="58">
        <f t="shared" si="64"/>
        <v>3094</v>
      </c>
      <c r="V72" s="58">
        <v>102</v>
      </c>
      <c r="W72" s="58">
        <f t="shared" si="65"/>
        <v>3196</v>
      </c>
      <c r="X72" s="58">
        <v>185</v>
      </c>
      <c r="Y72" s="58">
        <f t="shared" si="66"/>
        <v>3381</v>
      </c>
      <c r="Z72" s="58"/>
      <c r="AA72" s="58">
        <f t="shared" si="67"/>
        <v>3381</v>
      </c>
    </row>
    <row r="73" spans="1:27" s="12" customFormat="1" ht="19.5" customHeight="1">
      <c r="A73" s="56"/>
      <c r="B73" s="43"/>
      <c r="C73" s="56">
        <v>4780</v>
      </c>
      <c r="D73" s="21" t="s">
        <v>191</v>
      </c>
      <c r="E73" s="58">
        <v>0</v>
      </c>
      <c r="F73" s="58">
        <v>10</v>
      </c>
      <c r="G73" s="58">
        <f t="shared" si="57"/>
        <v>10</v>
      </c>
      <c r="H73" s="58">
        <v>0</v>
      </c>
      <c r="I73" s="58">
        <f t="shared" si="58"/>
        <v>10</v>
      </c>
      <c r="J73" s="58">
        <v>0</v>
      </c>
      <c r="K73" s="58">
        <f t="shared" si="59"/>
        <v>10</v>
      </c>
      <c r="L73" s="58">
        <v>0</v>
      </c>
      <c r="M73" s="58">
        <f t="shared" si="60"/>
        <v>10</v>
      </c>
      <c r="N73" s="58">
        <v>0</v>
      </c>
      <c r="O73" s="58">
        <f t="shared" si="61"/>
        <v>10</v>
      </c>
      <c r="P73" s="58">
        <v>0</v>
      </c>
      <c r="Q73" s="58">
        <f t="shared" si="62"/>
        <v>10</v>
      </c>
      <c r="R73" s="58">
        <v>10</v>
      </c>
      <c r="S73" s="58">
        <f t="shared" si="63"/>
        <v>20</v>
      </c>
      <c r="T73" s="58">
        <v>0</v>
      </c>
      <c r="U73" s="58">
        <f t="shared" si="64"/>
        <v>20</v>
      </c>
      <c r="V73" s="58">
        <v>-6</v>
      </c>
      <c r="W73" s="58">
        <f t="shared" si="65"/>
        <v>14</v>
      </c>
      <c r="X73" s="58">
        <v>0</v>
      </c>
      <c r="Y73" s="58">
        <f t="shared" si="66"/>
        <v>14</v>
      </c>
      <c r="Z73" s="58"/>
      <c r="AA73" s="58">
        <f t="shared" si="67"/>
        <v>14</v>
      </c>
    </row>
    <row r="74" spans="1:27" s="23" customFormat="1" ht="21.75" customHeight="1">
      <c r="A74" s="16" t="s">
        <v>99</v>
      </c>
      <c r="B74" s="18"/>
      <c r="C74" s="40"/>
      <c r="D74" s="19" t="s">
        <v>126</v>
      </c>
      <c r="E74" s="39">
        <f>SUM(E75,E82)</f>
        <v>6943861</v>
      </c>
      <c r="F74" s="39">
        <f>SUM(F75,F82)</f>
        <v>0</v>
      </c>
      <c r="G74" s="39">
        <f aca="true" t="shared" si="68" ref="G74:M74">SUM(G75,G82,G84)</f>
        <v>6943861</v>
      </c>
      <c r="H74" s="39">
        <f t="shared" si="68"/>
        <v>3280</v>
      </c>
      <c r="I74" s="39">
        <f t="shared" si="68"/>
        <v>6947141</v>
      </c>
      <c r="J74" s="39">
        <f t="shared" si="68"/>
        <v>0</v>
      </c>
      <c r="K74" s="39">
        <f t="shared" si="68"/>
        <v>6947141</v>
      </c>
      <c r="L74" s="39">
        <f t="shared" si="68"/>
        <v>9932</v>
      </c>
      <c r="M74" s="39">
        <f t="shared" si="68"/>
        <v>6957073</v>
      </c>
      <c r="N74" s="39">
        <f aca="true" t="shared" si="69" ref="N74:S74">SUM(N75,N82,N84)</f>
        <v>6000</v>
      </c>
      <c r="O74" s="39">
        <f t="shared" si="69"/>
        <v>6963073</v>
      </c>
      <c r="P74" s="39">
        <f t="shared" si="69"/>
        <v>3000</v>
      </c>
      <c r="Q74" s="39">
        <f t="shared" si="69"/>
        <v>6966073</v>
      </c>
      <c r="R74" s="39">
        <f t="shared" si="69"/>
        <v>0</v>
      </c>
      <c r="S74" s="39">
        <f t="shared" si="69"/>
        <v>6966073</v>
      </c>
      <c r="T74" s="39">
        <f>SUM(T75,T82,T84)</f>
        <v>0</v>
      </c>
      <c r="U74" s="39">
        <f>SUM(U75,U82,U84)</f>
        <v>6966073</v>
      </c>
      <c r="V74" s="39">
        <f>SUM(V75,V82,V84)</f>
        <v>0</v>
      </c>
      <c r="W74" s="39">
        <f>SUM(W75,W82,W84,W86)</f>
        <v>6966073</v>
      </c>
      <c r="X74" s="39">
        <f>SUM(X75,X82,X84,X86)</f>
        <v>20244</v>
      </c>
      <c r="Y74" s="39">
        <f>SUM(Y75,Y82,Y84,Y86,Y88)</f>
        <v>6986317</v>
      </c>
      <c r="Z74" s="39">
        <f>SUM(Z75,Z82,Z84,Z86,Z88)</f>
        <v>18096</v>
      </c>
      <c r="AA74" s="39">
        <f>SUM(AA75,AA82,AA84,AA86,AA88)</f>
        <v>7004413</v>
      </c>
    </row>
    <row r="75" spans="1:27" s="12" customFormat="1" ht="33.75">
      <c r="A75" s="43"/>
      <c r="B75" s="32">
        <v>85212</v>
      </c>
      <c r="C75" s="53"/>
      <c r="D75" s="51" t="s">
        <v>150</v>
      </c>
      <c r="E75" s="57">
        <f aca="true" t="shared" si="70" ref="E75:K75">SUM(E76:E81)</f>
        <v>6927793</v>
      </c>
      <c r="F75" s="57">
        <f t="shared" si="70"/>
        <v>0</v>
      </c>
      <c r="G75" s="57">
        <f t="shared" si="70"/>
        <v>6927793</v>
      </c>
      <c r="H75" s="57">
        <f t="shared" si="70"/>
        <v>0</v>
      </c>
      <c r="I75" s="57">
        <f t="shared" si="70"/>
        <v>6927793</v>
      </c>
      <c r="J75" s="57">
        <f t="shared" si="70"/>
        <v>0</v>
      </c>
      <c r="K75" s="57">
        <f t="shared" si="70"/>
        <v>6927793</v>
      </c>
      <c r="L75" s="57">
        <f aca="true" t="shared" si="71" ref="L75:Q75">SUM(L76:L81)</f>
        <v>0</v>
      </c>
      <c r="M75" s="57">
        <f t="shared" si="71"/>
        <v>6927793</v>
      </c>
      <c r="N75" s="57">
        <f t="shared" si="71"/>
        <v>0</v>
      </c>
      <c r="O75" s="57">
        <f t="shared" si="71"/>
        <v>6927793</v>
      </c>
      <c r="P75" s="57">
        <f t="shared" si="71"/>
        <v>0</v>
      </c>
      <c r="Q75" s="57">
        <f t="shared" si="71"/>
        <v>6927793</v>
      </c>
      <c r="R75" s="57">
        <f aca="true" t="shared" si="72" ref="R75:W75">SUM(R76:R81)</f>
        <v>0</v>
      </c>
      <c r="S75" s="57">
        <f t="shared" si="72"/>
        <v>6927793</v>
      </c>
      <c r="T75" s="57">
        <f t="shared" si="72"/>
        <v>0</v>
      </c>
      <c r="U75" s="57">
        <f t="shared" si="72"/>
        <v>6927793</v>
      </c>
      <c r="V75" s="57">
        <f t="shared" si="72"/>
        <v>0</v>
      </c>
      <c r="W75" s="57">
        <f t="shared" si="72"/>
        <v>6927793</v>
      </c>
      <c r="X75" s="57">
        <f>SUM(X76:X81)</f>
        <v>0</v>
      </c>
      <c r="Y75" s="57">
        <f>SUM(Y76:Y81)</f>
        <v>6927793</v>
      </c>
      <c r="Z75" s="57">
        <f>SUM(Z76:Z81)</f>
        <v>0</v>
      </c>
      <c r="AA75" s="57">
        <f>SUM(AA76:AA81)</f>
        <v>6927793</v>
      </c>
    </row>
    <row r="76" spans="1:27" s="12" customFormat="1" ht="19.5" customHeight="1">
      <c r="A76" s="43"/>
      <c r="B76" s="32"/>
      <c r="C76" s="53">
        <v>3110</v>
      </c>
      <c r="D76" s="42" t="s">
        <v>71</v>
      </c>
      <c r="E76" s="58">
        <v>6669960</v>
      </c>
      <c r="F76" s="58"/>
      <c r="G76" s="58">
        <f aca="true" t="shared" si="73" ref="G76:G81">SUM(E76:F76)</f>
        <v>6669960</v>
      </c>
      <c r="H76" s="58">
        <v>0</v>
      </c>
      <c r="I76" s="58">
        <f aca="true" t="shared" si="74" ref="I76:I81">SUM(G76:H76)</f>
        <v>6669960</v>
      </c>
      <c r="J76" s="58">
        <v>0</v>
      </c>
      <c r="K76" s="58">
        <f aca="true" t="shared" si="75" ref="K76:K81">SUM(I76:J76)</f>
        <v>6669960</v>
      </c>
      <c r="L76" s="58">
        <v>0</v>
      </c>
      <c r="M76" s="58">
        <f aca="true" t="shared" si="76" ref="M76:M81">SUM(K76:L76)</f>
        <v>6669960</v>
      </c>
      <c r="N76" s="58">
        <v>-60000</v>
      </c>
      <c r="O76" s="58">
        <f aca="true" t="shared" si="77" ref="O76:O81">SUM(M76:N76)</f>
        <v>6609960</v>
      </c>
      <c r="P76" s="58"/>
      <c r="Q76" s="58">
        <f aca="true" t="shared" si="78" ref="Q76:Q81">SUM(O76:P76)</f>
        <v>6609960</v>
      </c>
      <c r="R76" s="58">
        <v>0</v>
      </c>
      <c r="S76" s="58">
        <f aca="true" t="shared" si="79" ref="S76:S81">SUM(Q76:R76)</f>
        <v>6609960</v>
      </c>
      <c r="T76" s="58">
        <v>0</v>
      </c>
      <c r="U76" s="58">
        <f aca="true" t="shared" si="80" ref="U76:U81">SUM(S76:T76)</f>
        <v>6609960</v>
      </c>
      <c r="V76" s="58">
        <v>0</v>
      </c>
      <c r="W76" s="58">
        <f aca="true" t="shared" si="81" ref="W76:W81">SUM(U76:V76)</f>
        <v>6609960</v>
      </c>
      <c r="X76" s="58">
        <v>0</v>
      </c>
      <c r="Y76" s="58">
        <f aca="true" t="shared" si="82" ref="Y76:Y81">SUM(W76:X76)</f>
        <v>6609960</v>
      </c>
      <c r="Z76" s="58"/>
      <c r="AA76" s="58">
        <f aca="true" t="shared" si="83" ref="AA76:AA81">SUM(Y76:Z76)</f>
        <v>6609960</v>
      </c>
    </row>
    <row r="77" spans="1:27" s="12" customFormat="1" ht="19.5" customHeight="1">
      <c r="A77" s="43"/>
      <c r="B77" s="32"/>
      <c r="C77" s="53">
        <v>4010</v>
      </c>
      <c r="D77" s="21" t="s">
        <v>48</v>
      </c>
      <c r="E77" s="58">
        <v>158033</v>
      </c>
      <c r="F77" s="58"/>
      <c r="G77" s="58">
        <f t="shared" si="73"/>
        <v>158033</v>
      </c>
      <c r="H77" s="58">
        <v>0</v>
      </c>
      <c r="I77" s="58">
        <f t="shared" si="74"/>
        <v>158033</v>
      </c>
      <c r="J77" s="58">
        <v>0</v>
      </c>
      <c r="K77" s="58">
        <f t="shared" si="75"/>
        <v>158033</v>
      </c>
      <c r="L77" s="58">
        <v>0</v>
      </c>
      <c r="M77" s="58">
        <f t="shared" si="76"/>
        <v>158033</v>
      </c>
      <c r="N77" s="58">
        <v>690</v>
      </c>
      <c r="O77" s="58">
        <f t="shared" si="77"/>
        <v>158723</v>
      </c>
      <c r="P77" s="58"/>
      <c r="Q77" s="58">
        <f t="shared" si="78"/>
        <v>158723</v>
      </c>
      <c r="R77" s="58">
        <v>0</v>
      </c>
      <c r="S77" s="58">
        <f t="shared" si="79"/>
        <v>158723</v>
      </c>
      <c r="T77" s="58">
        <v>0</v>
      </c>
      <c r="U77" s="58">
        <f t="shared" si="80"/>
        <v>158723</v>
      </c>
      <c r="V77" s="58">
        <v>0</v>
      </c>
      <c r="W77" s="58">
        <f t="shared" si="81"/>
        <v>158723</v>
      </c>
      <c r="X77" s="58">
        <v>0</v>
      </c>
      <c r="Y77" s="58">
        <f t="shared" si="82"/>
        <v>158723</v>
      </c>
      <c r="Z77" s="58"/>
      <c r="AA77" s="58">
        <f t="shared" si="83"/>
        <v>158723</v>
      </c>
    </row>
    <row r="78" spans="1:27" s="12" customFormat="1" ht="19.5" customHeight="1">
      <c r="A78" s="43"/>
      <c r="B78" s="32"/>
      <c r="C78" s="53">
        <v>4040</v>
      </c>
      <c r="D78" s="21" t="s">
        <v>49</v>
      </c>
      <c r="E78" s="58">
        <v>14100</v>
      </c>
      <c r="F78" s="58"/>
      <c r="G78" s="58">
        <f t="shared" si="73"/>
        <v>14100</v>
      </c>
      <c r="H78" s="58">
        <v>0</v>
      </c>
      <c r="I78" s="58">
        <f t="shared" si="74"/>
        <v>14100</v>
      </c>
      <c r="J78" s="58">
        <v>0</v>
      </c>
      <c r="K78" s="58">
        <f t="shared" si="75"/>
        <v>14100</v>
      </c>
      <c r="L78" s="58">
        <v>0</v>
      </c>
      <c r="M78" s="58">
        <f t="shared" si="76"/>
        <v>14100</v>
      </c>
      <c r="N78" s="58">
        <v>-690</v>
      </c>
      <c r="O78" s="58">
        <f t="shared" si="77"/>
        <v>13410</v>
      </c>
      <c r="P78" s="58"/>
      <c r="Q78" s="58">
        <f t="shared" si="78"/>
        <v>13410</v>
      </c>
      <c r="R78" s="58">
        <v>0</v>
      </c>
      <c r="S78" s="58">
        <f t="shared" si="79"/>
        <v>13410</v>
      </c>
      <c r="T78" s="58">
        <v>0</v>
      </c>
      <c r="U78" s="58">
        <f t="shared" si="80"/>
        <v>13410</v>
      </c>
      <c r="V78" s="58">
        <v>0</v>
      </c>
      <c r="W78" s="58">
        <f t="shared" si="81"/>
        <v>13410</v>
      </c>
      <c r="X78" s="58">
        <v>0</v>
      </c>
      <c r="Y78" s="58">
        <f t="shared" si="82"/>
        <v>13410</v>
      </c>
      <c r="Z78" s="58"/>
      <c r="AA78" s="58">
        <f t="shared" si="83"/>
        <v>13410</v>
      </c>
    </row>
    <row r="79" spans="1:27" s="12" customFormat="1" ht="19.5" customHeight="1">
      <c r="A79" s="43"/>
      <c r="B79" s="32"/>
      <c r="C79" s="53">
        <v>4110</v>
      </c>
      <c r="D79" s="21" t="s">
        <v>156</v>
      </c>
      <c r="E79" s="58">
        <f>50000+26000</f>
        <v>76000</v>
      </c>
      <c r="F79" s="58"/>
      <c r="G79" s="58">
        <f t="shared" si="73"/>
        <v>76000</v>
      </c>
      <c r="H79" s="58">
        <v>0</v>
      </c>
      <c r="I79" s="58">
        <f t="shared" si="74"/>
        <v>76000</v>
      </c>
      <c r="J79" s="58">
        <v>0</v>
      </c>
      <c r="K79" s="58">
        <f t="shared" si="75"/>
        <v>76000</v>
      </c>
      <c r="L79" s="58">
        <v>0</v>
      </c>
      <c r="M79" s="58">
        <f t="shared" si="76"/>
        <v>76000</v>
      </c>
      <c r="N79" s="58">
        <v>60000</v>
      </c>
      <c r="O79" s="58">
        <f t="shared" si="77"/>
        <v>136000</v>
      </c>
      <c r="P79" s="58"/>
      <c r="Q79" s="58">
        <f t="shared" si="78"/>
        <v>136000</v>
      </c>
      <c r="R79" s="58">
        <v>0</v>
      </c>
      <c r="S79" s="58">
        <f t="shared" si="79"/>
        <v>136000</v>
      </c>
      <c r="T79" s="58">
        <v>0</v>
      </c>
      <c r="U79" s="58">
        <f t="shared" si="80"/>
        <v>136000</v>
      </c>
      <c r="V79" s="58">
        <v>0</v>
      </c>
      <c r="W79" s="58">
        <f t="shared" si="81"/>
        <v>136000</v>
      </c>
      <c r="X79" s="58">
        <v>0</v>
      </c>
      <c r="Y79" s="58">
        <f t="shared" si="82"/>
        <v>136000</v>
      </c>
      <c r="Z79" s="58"/>
      <c r="AA79" s="58">
        <f t="shared" si="83"/>
        <v>136000</v>
      </c>
    </row>
    <row r="80" spans="1:27" s="12" customFormat="1" ht="19.5" customHeight="1">
      <c r="A80" s="43"/>
      <c r="B80" s="32"/>
      <c r="C80" s="53">
        <v>4120</v>
      </c>
      <c r="D80" s="21" t="s">
        <v>51</v>
      </c>
      <c r="E80" s="58">
        <v>4200</v>
      </c>
      <c r="F80" s="58"/>
      <c r="G80" s="58">
        <f t="shared" si="73"/>
        <v>4200</v>
      </c>
      <c r="H80" s="58">
        <v>0</v>
      </c>
      <c r="I80" s="58">
        <f t="shared" si="74"/>
        <v>4200</v>
      </c>
      <c r="J80" s="58">
        <v>0</v>
      </c>
      <c r="K80" s="58">
        <f t="shared" si="75"/>
        <v>4200</v>
      </c>
      <c r="L80" s="58">
        <v>0</v>
      </c>
      <c r="M80" s="58">
        <f t="shared" si="76"/>
        <v>4200</v>
      </c>
      <c r="N80" s="58">
        <v>0</v>
      </c>
      <c r="O80" s="58">
        <f t="shared" si="77"/>
        <v>4200</v>
      </c>
      <c r="P80" s="58">
        <v>0</v>
      </c>
      <c r="Q80" s="58">
        <f t="shared" si="78"/>
        <v>4200</v>
      </c>
      <c r="R80" s="58">
        <v>0</v>
      </c>
      <c r="S80" s="58">
        <f t="shared" si="79"/>
        <v>4200</v>
      </c>
      <c r="T80" s="58">
        <v>0</v>
      </c>
      <c r="U80" s="58">
        <f t="shared" si="80"/>
        <v>4200</v>
      </c>
      <c r="V80" s="58">
        <v>0</v>
      </c>
      <c r="W80" s="58">
        <f t="shared" si="81"/>
        <v>4200</v>
      </c>
      <c r="X80" s="58">
        <v>0</v>
      </c>
      <c r="Y80" s="58">
        <f t="shared" si="82"/>
        <v>4200</v>
      </c>
      <c r="Z80" s="58"/>
      <c r="AA80" s="58">
        <f t="shared" si="83"/>
        <v>4200</v>
      </c>
    </row>
    <row r="81" spans="1:27" s="12" customFormat="1" ht="27.75" customHeight="1">
      <c r="A81" s="43"/>
      <c r="B81" s="32"/>
      <c r="C81" s="53">
        <v>4440</v>
      </c>
      <c r="D81" s="21" t="s">
        <v>52</v>
      </c>
      <c r="E81" s="58">
        <v>5500</v>
      </c>
      <c r="F81" s="58"/>
      <c r="G81" s="58">
        <f t="shared" si="73"/>
        <v>5500</v>
      </c>
      <c r="H81" s="58">
        <v>0</v>
      </c>
      <c r="I81" s="58">
        <f t="shared" si="74"/>
        <v>5500</v>
      </c>
      <c r="J81" s="58">
        <v>0</v>
      </c>
      <c r="K81" s="58">
        <f t="shared" si="75"/>
        <v>5500</v>
      </c>
      <c r="L81" s="58">
        <v>0</v>
      </c>
      <c r="M81" s="58">
        <f t="shared" si="76"/>
        <v>5500</v>
      </c>
      <c r="N81" s="58">
        <v>0</v>
      </c>
      <c r="O81" s="58">
        <f t="shared" si="77"/>
        <v>5500</v>
      </c>
      <c r="P81" s="58">
        <v>0</v>
      </c>
      <c r="Q81" s="58">
        <f t="shared" si="78"/>
        <v>5500</v>
      </c>
      <c r="R81" s="58">
        <v>0</v>
      </c>
      <c r="S81" s="58">
        <f t="shared" si="79"/>
        <v>5500</v>
      </c>
      <c r="T81" s="58">
        <v>0</v>
      </c>
      <c r="U81" s="58">
        <f t="shared" si="80"/>
        <v>5500</v>
      </c>
      <c r="V81" s="58">
        <v>0</v>
      </c>
      <c r="W81" s="58">
        <f t="shared" si="81"/>
        <v>5500</v>
      </c>
      <c r="X81" s="58">
        <v>0</v>
      </c>
      <c r="Y81" s="58">
        <f t="shared" si="82"/>
        <v>5500</v>
      </c>
      <c r="Z81" s="58"/>
      <c r="AA81" s="58">
        <f t="shared" si="83"/>
        <v>5500</v>
      </c>
    </row>
    <row r="82" spans="1:27" s="12" customFormat="1" ht="56.25">
      <c r="A82" s="43"/>
      <c r="B82" s="56">
        <v>85213</v>
      </c>
      <c r="C82" s="44"/>
      <c r="D82" s="51" t="s">
        <v>149</v>
      </c>
      <c r="E82" s="57">
        <f aca="true" t="shared" si="84" ref="E82:AA82">SUM(E83:E83)</f>
        <v>16068</v>
      </c>
      <c r="F82" s="57">
        <f t="shared" si="84"/>
        <v>0</v>
      </c>
      <c r="G82" s="57">
        <f t="shared" si="84"/>
        <v>16068</v>
      </c>
      <c r="H82" s="57">
        <f t="shared" si="84"/>
        <v>0</v>
      </c>
      <c r="I82" s="57">
        <f t="shared" si="84"/>
        <v>16068</v>
      </c>
      <c r="J82" s="57">
        <f t="shared" si="84"/>
        <v>0</v>
      </c>
      <c r="K82" s="57">
        <f t="shared" si="84"/>
        <v>16068</v>
      </c>
      <c r="L82" s="57">
        <f t="shared" si="84"/>
        <v>9932</v>
      </c>
      <c r="M82" s="57">
        <f t="shared" si="84"/>
        <v>26000</v>
      </c>
      <c r="N82" s="57">
        <f t="shared" si="84"/>
        <v>0</v>
      </c>
      <c r="O82" s="57">
        <f t="shared" si="84"/>
        <v>26000</v>
      </c>
      <c r="P82" s="57">
        <f t="shared" si="84"/>
        <v>0</v>
      </c>
      <c r="Q82" s="57">
        <f t="shared" si="84"/>
        <v>26000</v>
      </c>
      <c r="R82" s="57">
        <f t="shared" si="84"/>
        <v>0</v>
      </c>
      <c r="S82" s="57">
        <f t="shared" si="84"/>
        <v>26000</v>
      </c>
      <c r="T82" s="57">
        <f t="shared" si="84"/>
        <v>0</v>
      </c>
      <c r="U82" s="57">
        <f t="shared" si="84"/>
        <v>26000</v>
      </c>
      <c r="V82" s="57">
        <f t="shared" si="84"/>
        <v>0</v>
      </c>
      <c r="W82" s="57">
        <f t="shared" si="84"/>
        <v>26000</v>
      </c>
      <c r="X82" s="57">
        <f t="shared" si="84"/>
        <v>10000</v>
      </c>
      <c r="Y82" s="57">
        <f t="shared" si="84"/>
        <v>36000</v>
      </c>
      <c r="Z82" s="57">
        <f t="shared" si="84"/>
        <v>0</v>
      </c>
      <c r="AA82" s="57">
        <f t="shared" si="84"/>
        <v>36000</v>
      </c>
    </row>
    <row r="83" spans="1:27" s="12" customFormat="1" ht="24" customHeight="1">
      <c r="A83" s="43"/>
      <c r="B83" s="56"/>
      <c r="C83" s="56">
        <v>4130</v>
      </c>
      <c r="D83" s="21" t="s">
        <v>76</v>
      </c>
      <c r="E83" s="58">
        <v>16068</v>
      </c>
      <c r="F83" s="58"/>
      <c r="G83" s="58">
        <f>SUM(E83:F83)</f>
        <v>16068</v>
      </c>
      <c r="H83" s="58">
        <v>0</v>
      </c>
      <c r="I83" s="58">
        <f>SUM(G83:H83)</f>
        <v>16068</v>
      </c>
      <c r="J83" s="58"/>
      <c r="K83" s="58">
        <f>SUM(I83:J83)</f>
        <v>16068</v>
      </c>
      <c r="L83" s="58">
        <v>9932</v>
      </c>
      <c r="M83" s="58">
        <f>SUM(K83:L83)</f>
        <v>26000</v>
      </c>
      <c r="N83" s="58"/>
      <c r="O83" s="58">
        <f>SUM(M83:N83)</f>
        <v>26000</v>
      </c>
      <c r="P83" s="58"/>
      <c r="Q83" s="58">
        <f>SUM(O83:P83)</f>
        <v>26000</v>
      </c>
      <c r="R83" s="58">
        <v>0</v>
      </c>
      <c r="S83" s="58">
        <f>SUM(Q83:R83)</f>
        <v>26000</v>
      </c>
      <c r="T83" s="58">
        <v>0</v>
      </c>
      <c r="U83" s="58">
        <f>SUM(S83:T83)</f>
        <v>26000</v>
      </c>
      <c r="V83" s="58">
        <v>0</v>
      </c>
      <c r="W83" s="58">
        <f>SUM(U83:V83)</f>
        <v>26000</v>
      </c>
      <c r="X83" s="58">
        <v>10000</v>
      </c>
      <c r="Y83" s="58">
        <f>SUM(W83:X83)</f>
        <v>36000</v>
      </c>
      <c r="Z83" s="58"/>
      <c r="AA83" s="58">
        <f>SUM(Y83:Z83)</f>
        <v>36000</v>
      </c>
    </row>
    <row r="84" spans="1:27" s="12" customFormat="1" ht="24" customHeight="1">
      <c r="A84" s="43"/>
      <c r="B84" s="56">
        <v>85219</v>
      </c>
      <c r="C84" s="56"/>
      <c r="D84" s="51" t="s">
        <v>153</v>
      </c>
      <c r="E84" s="58"/>
      <c r="F84" s="58"/>
      <c r="G84" s="58">
        <f aca="true" t="shared" si="85" ref="G84:AA84">SUM(G85)</f>
        <v>0</v>
      </c>
      <c r="H84" s="58">
        <f t="shared" si="85"/>
        <v>3280</v>
      </c>
      <c r="I84" s="58">
        <f t="shared" si="85"/>
        <v>3280</v>
      </c>
      <c r="J84" s="58">
        <f t="shared" si="85"/>
        <v>0</v>
      </c>
      <c r="K84" s="58">
        <f t="shared" si="85"/>
        <v>3280</v>
      </c>
      <c r="L84" s="58">
        <f t="shared" si="85"/>
        <v>0</v>
      </c>
      <c r="M84" s="58">
        <f t="shared" si="85"/>
        <v>3280</v>
      </c>
      <c r="N84" s="58">
        <f t="shared" si="85"/>
        <v>6000</v>
      </c>
      <c r="O84" s="58">
        <f t="shared" si="85"/>
        <v>9280</v>
      </c>
      <c r="P84" s="58">
        <f t="shared" si="85"/>
        <v>3000</v>
      </c>
      <c r="Q84" s="58">
        <f t="shared" si="85"/>
        <v>12280</v>
      </c>
      <c r="R84" s="58">
        <f t="shared" si="85"/>
        <v>0</v>
      </c>
      <c r="S84" s="58">
        <f t="shared" si="85"/>
        <v>12280</v>
      </c>
      <c r="T84" s="58">
        <f t="shared" si="85"/>
        <v>0</v>
      </c>
      <c r="U84" s="58">
        <f t="shared" si="85"/>
        <v>12280</v>
      </c>
      <c r="V84" s="58">
        <f t="shared" si="85"/>
        <v>0</v>
      </c>
      <c r="W84" s="58">
        <f t="shared" si="85"/>
        <v>12280</v>
      </c>
      <c r="X84" s="58">
        <f t="shared" si="85"/>
        <v>2744</v>
      </c>
      <c r="Y84" s="58">
        <f t="shared" si="85"/>
        <v>15024</v>
      </c>
      <c r="Z84" s="58">
        <f t="shared" si="85"/>
        <v>0</v>
      </c>
      <c r="AA84" s="58">
        <f t="shared" si="85"/>
        <v>15024</v>
      </c>
    </row>
    <row r="85" spans="1:27" s="12" customFormat="1" ht="24" customHeight="1">
      <c r="A85" s="43"/>
      <c r="B85" s="56"/>
      <c r="C85" s="56">
        <v>3110</v>
      </c>
      <c r="D85" s="42" t="s">
        <v>71</v>
      </c>
      <c r="E85" s="58"/>
      <c r="F85" s="58"/>
      <c r="G85" s="58">
        <v>0</v>
      </c>
      <c r="H85" s="58">
        <v>3280</v>
      </c>
      <c r="I85" s="58">
        <f>SUM(G85:H85)</f>
        <v>3280</v>
      </c>
      <c r="J85" s="58"/>
      <c r="K85" s="58">
        <f>SUM(I85:J85)</f>
        <v>3280</v>
      </c>
      <c r="L85" s="58">
        <v>0</v>
      </c>
      <c r="M85" s="58">
        <f>SUM(K85:L85)</f>
        <v>3280</v>
      </c>
      <c r="N85" s="58">
        <v>6000</v>
      </c>
      <c r="O85" s="58">
        <f>SUM(M85:N85)</f>
        <v>9280</v>
      </c>
      <c r="P85" s="58">
        <v>3000</v>
      </c>
      <c r="Q85" s="58">
        <f>SUM(O85:P85)</f>
        <v>12280</v>
      </c>
      <c r="R85" s="58">
        <v>0</v>
      </c>
      <c r="S85" s="58">
        <f>SUM(Q85:R85)</f>
        <v>12280</v>
      </c>
      <c r="T85" s="58">
        <v>0</v>
      </c>
      <c r="U85" s="58">
        <f>SUM(S85:T85)</f>
        <v>12280</v>
      </c>
      <c r="V85" s="58">
        <v>0</v>
      </c>
      <c r="W85" s="58">
        <f>SUM(U85:V85)</f>
        <v>12280</v>
      </c>
      <c r="X85" s="58">
        <v>2744</v>
      </c>
      <c r="Y85" s="58">
        <f>SUM(W85:X85)</f>
        <v>15024</v>
      </c>
      <c r="Z85" s="58"/>
      <c r="AA85" s="58">
        <f>SUM(Y85:Z85)</f>
        <v>15024</v>
      </c>
    </row>
    <row r="86" spans="1:27" s="12" customFormat="1" ht="24" customHeight="1">
      <c r="A86" s="43"/>
      <c r="B86" s="56">
        <v>85278</v>
      </c>
      <c r="C86" s="56"/>
      <c r="D86" s="51" t="s">
        <v>272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>
        <f>SUM(W87)</f>
        <v>0</v>
      </c>
      <c r="X86" s="58">
        <f>SUM(X87)</f>
        <v>7500</v>
      </c>
      <c r="Y86" s="58">
        <f>SUM(Y87)</f>
        <v>7500</v>
      </c>
      <c r="Z86" s="58">
        <f>SUM(Z87)</f>
        <v>0</v>
      </c>
      <c r="AA86" s="58">
        <f>SUM(AA87)</f>
        <v>7500</v>
      </c>
    </row>
    <row r="87" spans="1:27" s="12" customFormat="1" ht="24" customHeight="1">
      <c r="A87" s="43"/>
      <c r="B87" s="56"/>
      <c r="C87" s="56">
        <v>3110</v>
      </c>
      <c r="D87" s="42" t="s">
        <v>71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>
        <v>0</v>
      </c>
      <c r="X87" s="58">
        <v>7500</v>
      </c>
      <c r="Y87" s="58">
        <f>SUM(W87:X87)</f>
        <v>7500</v>
      </c>
      <c r="Z87" s="58"/>
      <c r="AA87" s="58">
        <f>SUM(Y87:Z87)</f>
        <v>7500</v>
      </c>
    </row>
    <row r="88" spans="1:27" s="12" customFormat="1" ht="24" customHeight="1">
      <c r="A88" s="43"/>
      <c r="B88" s="56">
        <v>85295</v>
      </c>
      <c r="C88" s="56"/>
      <c r="D88" s="42" t="s">
        <v>6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>
        <f>SUM(Y89)</f>
        <v>0</v>
      </c>
      <c r="Z88" s="58">
        <f>SUM(Z89)</f>
        <v>18096</v>
      </c>
      <c r="AA88" s="58">
        <f>SUM(AA89)</f>
        <v>18096</v>
      </c>
    </row>
    <row r="89" spans="1:27" s="12" customFormat="1" ht="24" customHeight="1">
      <c r="A89" s="43"/>
      <c r="B89" s="56"/>
      <c r="C89" s="56">
        <v>3110</v>
      </c>
      <c r="D89" s="42" t="s">
        <v>71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>
        <v>0</v>
      </c>
      <c r="Z89" s="58">
        <v>18096</v>
      </c>
      <c r="AA89" s="58">
        <f>SUM(Y89:Z89)</f>
        <v>18096</v>
      </c>
    </row>
    <row r="90" spans="1:27" s="12" customFormat="1" ht="19.5" customHeight="1">
      <c r="A90" s="69"/>
      <c r="B90" s="70"/>
      <c r="C90" s="71"/>
      <c r="D90" s="63" t="s">
        <v>37</v>
      </c>
      <c r="E90" s="64">
        <f>SUM(E74,E59,E43)</f>
        <v>7104311</v>
      </c>
      <c r="F90" s="64">
        <f>SUM(F74,F59,F43)</f>
        <v>46434</v>
      </c>
      <c r="G90" s="64">
        <f>SUM(G74,G59,G43)</f>
        <v>7150745</v>
      </c>
      <c r="H90" s="64">
        <f>SUM(H74,H59,H43)</f>
        <v>32351</v>
      </c>
      <c r="I90" s="64">
        <f aca="true" t="shared" si="86" ref="I90:S90">SUM(I74,I59,I43,I35)</f>
        <v>7183096</v>
      </c>
      <c r="J90" s="64">
        <f t="shared" si="86"/>
        <v>0</v>
      </c>
      <c r="K90" s="64">
        <f t="shared" si="86"/>
        <v>7183096</v>
      </c>
      <c r="L90" s="64">
        <f t="shared" si="86"/>
        <v>271570</v>
      </c>
      <c r="M90" s="64">
        <f t="shared" si="86"/>
        <v>7454666</v>
      </c>
      <c r="N90" s="64">
        <f t="shared" si="86"/>
        <v>6000</v>
      </c>
      <c r="O90" s="64">
        <f t="shared" si="86"/>
        <v>7460666</v>
      </c>
      <c r="P90" s="64">
        <f t="shared" si="86"/>
        <v>21318</v>
      </c>
      <c r="Q90" s="64">
        <f t="shared" si="86"/>
        <v>7481984</v>
      </c>
      <c r="R90" s="64">
        <f t="shared" si="86"/>
        <v>23600</v>
      </c>
      <c r="S90" s="64">
        <f t="shared" si="86"/>
        <v>7505584</v>
      </c>
      <c r="T90" s="64">
        <f aca="true" t="shared" si="87" ref="T90:Y90">SUM(T74,T59,T43,T35)</f>
        <v>24180</v>
      </c>
      <c r="U90" s="64">
        <f t="shared" si="87"/>
        <v>7529764</v>
      </c>
      <c r="V90" s="64">
        <f t="shared" si="87"/>
        <v>0</v>
      </c>
      <c r="W90" s="64">
        <f t="shared" si="87"/>
        <v>7529764</v>
      </c>
      <c r="X90" s="64">
        <f t="shared" si="87"/>
        <v>346388</v>
      </c>
      <c r="Y90" s="64">
        <f t="shared" si="87"/>
        <v>7876152</v>
      </c>
      <c r="Z90" s="64">
        <f>SUM(Z74,Z59,Z43,Z35)</f>
        <v>18096</v>
      </c>
      <c r="AA90" s="64">
        <f>SUM(AA74,AA59,AA43,AA35)</f>
        <v>7894248</v>
      </c>
    </row>
    <row r="91" spans="1:3" ht="12.75">
      <c r="A91" s="36"/>
      <c r="B91" s="36"/>
      <c r="C91" s="36"/>
    </row>
    <row r="94" spans="5:27" ht="12.75"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7" spans="16:26" ht="12.75">
      <c r="P97" s="98"/>
      <c r="R97" s="98"/>
      <c r="T97" s="98"/>
      <c r="V97" s="98"/>
      <c r="X97" s="98"/>
      <c r="Z97" s="98"/>
    </row>
  </sheetData>
  <sheetProtection/>
  <mergeCells count="2">
    <mergeCell ref="A6:E6"/>
    <mergeCell ref="A5:AA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5.25390625" style="4" customWidth="1"/>
    <col min="2" max="2" width="6.875" style="4" customWidth="1"/>
    <col min="3" max="3" width="4.625" style="4" customWidth="1"/>
    <col min="4" max="4" width="39.75390625" style="4" customWidth="1"/>
    <col min="5" max="5" width="17.125" style="122" hidden="1" customWidth="1"/>
    <col min="6" max="6" width="0.12890625" style="122" hidden="1" customWidth="1"/>
    <col min="7" max="7" width="13.625" style="122" hidden="1" customWidth="1"/>
    <col min="8" max="8" width="11.375" style="122" hidden="1" customWidth="1"/>
    <col min="9" max="9" width="12.125" style="122" hidden="1" customWidth="1"/>
    <col min="10" max="10" width="11.375" style="122" hidden="1" customWidth="1"/>
    <col min="11" max="11" width="12.125" style="122" hidden="1" customWidth="1"/>
    <col min="12" max="12" width="11.375" style="122" hidden="1" customWidth="1"/>
    <col min="13" max="13" width="13.75390625" style="122" hidden="1" customWidth="1"/>
    <col min="14" max="14" width="13.375" style="122" hidden="1" customWidth="1"/>
    <col min="15" max="15" width="0.2421875" style="122" hidden="1" customWidth="1"/>
    <col min="16" max="16" width="0.12890625" style="122" hidden="1" customWidth="1"/>
    <col min="17" max="17" width="14.125" style="122" customWidth="1"/>
    <col min="18" max="18" width="13.375" style="122" customWidth="1"/>
    <col min="19" max="19" width="14.125" style="122" customWidth="1"/>
    <col min="20" max="20" width="9.875" style="0" bestFit="1" customWidth="1"/>
  </cols>
  <sheetData>
    <row r="1" spans="4:19" ht="12.75">
      <c r="D1" s="126"/>
      <c r="E1" s="37" t="s">
        <v>141</v>
      </c>
      <c r="F1" s="37" t="s">
        <v>141</v>
      </c>
      <c r="G1" s="12" t="s">
        <v>235</v>
      </c>
      <c r="H1" s="37"/>
      <c r="I1" s="126" t="s">
        <v>240</v>
      </c>
      <c r="J1" s="37"/>
      <c r="K1" s="127" t="s">
        <v>244</v>
      </c>
      <c r="L1" s="37"/>
      <c r="M1" s="127" t="s">
        <v>257</v>
      </c>
      <c r="N1" s="37"/>
      <c r="O1" s="127" t="s">
        <v>289</v>
      </c>
      <c r="P1" s="37"/>
      <c r="Q1" s="127" t="s">
        <v>300</v>
      </c>
      <c r="R1" s="37"/>
      <c r="S1" s="12"/>
    </row>
    <row r="2" spans="4:19" ht="12.75">
      <c r="D2" s="126"/>
      <c r="E2" s="37" t="s">
        <v>138</v>
      </c>
      <c r="F2" s="37" t="s">
        <v>214</v>
      </c>
      <c r="G2" s="12" t="s">
        <v>234</v>
      </c>
      <c r="H2" s="37"/>
      <c r="I2" s="126" t="s">
        <v>238</v>
      </c>
      <c r="J2" s="37"/>
      <c r="K2" s="127" t="s">
        <v>243</v>
      </c>
      <c r="L2" s="37"/>
      <c r="M2" s="127" t="s">
        <v>250</v>
      </c>
      <c r="N2" s="37"/>
      <c r="O2" s="127" t="s">
        <v>290</v>
      </c>
      <c r="P2" s="37"/>
      <c r="Q2" s="127" t="s">
        <v>298</v>
      </c>
      <c r="R2" s="37"/>
      <c r="S2" s="12"/>
    </row>
    <row r="3" spans="4:19" ht="12.75">
      <c r="D3" s="126"/>
      <c r="E3" s="37" t="s">
        <v>93</v>
      </c>
      <c r="F3" s="37" t="s">
        <v>93</v>
      </c>
      <c r="G3" s="12" t="s">
        <v>229</v>
      </c>
      <c r="H3" s="37"/>
      <c r="I3" s="126" t="s">
        <v>235</v>
      </c>
      <c r="J3" s="37"/>
      <c r="K3" s="127" t="s">
        <v>240</v>
      </c>
      <c r="L3" s="37"/>
      <c r="M3" s="127" t="s">
        <v>244</v>
      </c>
      <c r="N3" s="37"/>
      <c r="O3" s="127" t="s">
        <v>257</v>
      </c>
      <c r="P3" s="37"/>
      <c r="Q3" s="127" t="s">
        <v>289</v>
      </c>
      <c r="R3" s="37"/>
      <c r="S3" s="12"/>
    </row>
    <row r="4" spans="4:19" ht="12.75">
      <c r="D4" s="126"/>
      <c r="E4" s="37" t="s">
        <v>139</v>
      </c>
      <c r="F4" s="37" t="s">
        <v>215</v>
      </c>
      <c r="G4" s="12" t="s">
        <v>228</v>
      </c>
      <c r="H4" s="37"/>
      <c r="I4" s="126" t="s">
        <v>237</v>
      </c>
      <c r="J4" s="37"/>
      <c r="K4" s="127" t="s">
        <v>241</v>
      </c>
      <c r="L4" s="37"/>
      <c r="M4" s="127" t="s">
        <v>245</v>
      </c>
      <c r="N4" s="37"/>
      <c r="O4" s="127" t="s">
        <v>273</v>
      </c>
      <c r="P4" s="37"/>
      <c r="Q4" s="127" t="s">
        <v>296</v>
      </c>
      <c r="R4" s="37"/>
      <c r="S4" s="12"/>
    </row>
    <row r="5" spans="1:4" ht="17.25" customHeight="1">
      <c r="A5" s="181" t="s">
        <v>157</v>
      </c>
      <c r="B5" s="181"/>
      <c r="C5" s="181"/>
      <c r="D5" s="181"/>
    </row>
    <row r="6" spans="1:19" s="4" customFormat="1" ht="24" customHeight="1">
      <c r="A6" s="2" t="s">
        <v>0</v>
      </c>
      <c r="B6" s="1" t="s">
        <v>1</v>
      </c>
      <c r="C6" s="11" t="s">
        <v>2</v>
      </c>
      <c r="D6" s="1" t="s">
        <v>3</v>
      </c>
      <c r="E6" s="67" t="s">
        <v>91</v>
      </c>
      <c r="F6" s="67" t="s">
        <v>200</v>
      </c>
      <c r="G6" s="67" t="s">
        <v>91</v>
      </c>
      <c r="H6" s="67" t="s">
        <v>200</v>
      </c>
      <c r="I6" s="67" t="s">
        <v>91</v>
      </c>
      <c r="J6" s="67" t="s">
        <v>200</v>
      </c>
      <c r="K6" s="67" t="s">
        <v>92</v>
      </c>
      <c r="L6" s="67" t="s">
        <v>200</v>
      </c>
      <c r="M6" s="67" t="s">
        <v>92</v>
      </c>
      <c r="N6" s="67" t="s">
        <v>200</v>
      </c>
      <c r="O6" s="67" t="s">
        <v>92</v>
      </c>
      <c r="P6" s="67" t="s">
        <v>200</v>
      </c>
      <c r="Q6" s="67" t="s">
        <v>91</v>
      </c>
      <c r="R6" s="67" t="s">
        <v>200</v>
      </c>
      <c r="S6" s="67" t="s">
        <v>226</v>
      </c>
    </row>
    <row r="7" spans="1:19" s="3" customFormat="1" ht="21" customHeight="1">
      <c r="A7" s="15" t="s">
        <v>40</v>
      </c>
      <c r="B7" s="1"/>
      <c r="C7" s="11"/>
      <c r="D7" s="10" t="s">
        <v>41</v>
      </c>
      <c r="E7" s="22">
        <f aca="true" t="shared" si="0" ref="E7:Q7">SUM(E8,E12,)</f>
        <v>2297573</v>
      </c>
      <c r="F7" s="22">
        <f t="shared" si="0"/>
        <v>-35000</v>
      </c>
      <c r="G7" s="22">
        <f t="shared" si="0"/>
        <v>2262573</v>
      </c>
      <c r="H7" s="22">
        <f t="shared" si="0"/>
        <v>0</v>
      </c>
      <c r="I7" s="22">
        <f t="shared" si="0"/>
        <v>2262573</v>
      </c>
      <c r="J7" s="22">
        <f t="shared" si="0"/>
        <v>0</v>
      </c>
      <c r="K7" s="22">
        <f t="shared" si="0"/>
        <v>2262573</v>
      </c>
      <c r="L7" s="22">
        <f t="shared" si="0"/>
        <v>0</v>
      </c>
      <c r="M7" s="22">
        <f t="shared" si="0"/>
        <v>2262573</v>
      </c>
      <c r="N7" s="22">
        <f t="shared" si="0"/>
        <v>-4801</v>
      </c>
      <c r="O7" s="22">
        <f t="shared" si="0"/>
        <v>2257772</v>
      </c>
      <c r="P7" s="22">
        <f t="shared" si="0"/>
        <v>-4369</v>
      </c>
      <c r="Q7" s="22">
        <f t="shared" si="0"/>
        <v>2253403</v>
      </c>
      <c r="R7" s="22">
        <f>SUM(R8,R12,)</f>
        <v>0</v>
      </c>
      <c r="S7" s="22">
        <f>SUM(S8,S12,)</f>
        <v>2253403</v>
      </c>
    </row>
    <row r="8" spans="1:19" s="76" customFormat="1" ht="21" customHeight="1">
      <c r="A8" s="77"/>
      <c r="B8" s="82">
        <v>60014</v>
      </c>
      <c r="C8" s="86"/>
      <c r="D8" s="21" t="s">
        <v>172</v>
      </c>
      <c r="E8" s="115">
        <f aca="true" t="shared" si="1" ref="E8:S8">SUM(E9)</f>
        <v>208335</v>
      </c>
      <c r="F8" s="115">
        <f t="shared" si="1"/>
        <v>0</v>
      </c>
      <c r="G8" s="115">
        <f t="shared" si="1"/>
        <v>208335</v>
      </c>
      <c r="H8" s="115">
        <f t="shared" si="1"/>
        <v>0</v>
      </c>
      <c r="I8" s="115">
        <f t="shared" si="1"/>
        <v>208335</v>
      </c>
      <c r="J8" s="115">
        <f t="shared" si="1"/>
        <v>0</v>
      </c>
      <c r="K8" s="115">
        <f t="shared" si="1"/>
        <v>208335</v>
      </c>
      <c r="L8" s="115">
        <f t="shared" si="1"/>
        <v>0</v>
      </c>
      <c r="M8" s="115">
        <f t="shared" si="1"/>
        <v>208335</v>
      </c>
      <c r="N8" s="115">
        <f t="shared" si="1"/>
        <v>0</v>
      </c>
      <c r="O8" s="115">
        <f t="shared" si="1"/>
        <v>208335</v>
      </c>
      <c r="P8" s="115">
        <f t="shared" si="1"/>
        <v>-81115</v>
      </c>
      <c r="Q8" s="115">
        <f t="shared" si="1"/>
        <v>127220</v>
      </c>
      <c r="R8" s="115">
        <f t="shared" si="1"/>
        <v>0</v>
      </c>
      <c r="S8" s="115">
        <f t="shared" si="1"/>
        <v>127220</v>
      </c>
    </row>
    <row r="9" spans="1:19" s="76" customFormat="1" ht="45">
      <c r="A9" s="77"/>
      <c r="B9" s="82"/>
      <c r="C9" s="86">
        <v>6300</v>
      </c>
      <c r="D9" s="95" t="s">
        <v>158</v>
      </c>
      <c r="E9" s="96">
        <f aca="true" t="shared" si="2" ref="E9:Q9">SUM(E10:E11)</f>
        <v>208335</v>
      </c>
      <c r="F9" s="96">
        <f t="shared" si="2"/>
        <v>0</v>
      </c>
      <c r="G9" s="96">
        <f t="shared" si="2"/>
        <v>208335</v>
      </c>
      <c r="H9" s="96">
        <f t="shared" si="2"/>
        <v>0</v>
      </c>
      <c r="I9" s="96">
        <f t="shared" si="2"/>
        <v>208335</v>
      </c>
      <c r="J9" s="96">
        <f t="shared" si="2"/>
        <v>0</v>
      </c>
      <c r="K9" s="96">
        <f t="shared" si="2"/>
        <v>208335</v>
      </c>
      <c r="L9" s="96">
        <f t="shared" si="2"/>
        <v>0</v>
      </c>
      <c r="M9" s="96">
        <f t="shared" si="2"/>
        <v>208335</v>
      </c>
      <c r="N9" s="96">
        <f t="shared" si="2"/>
        <v>0</v>
      </c>
      <c r="O9" s="96">
        <f t="shared" si="2"/>
        <v>208335</v>
      </c>
      <c r="P9" s="96">
        <f t="shared" si="2"/>
        <v>-81115</v>
      </c>
      <c r="Q9" s="96">
        <f t="shared" si="2"/>
        <v>127220</v>
      </c>
      <c r="R9" s="96">
        <f>SUM(R10:R11)</f>
        <v>0</v>
      </c>
      <c r="S9" s="96">
        <f>SUM(S10:S11)</f>
        <v>127220</v>
      </c>
    </row>
    <row r="10" spans="1:20" s="76" customFormat="1" ht="33.75">
      <c r="A10" s="77"/>
      <c r="B10" s="82"/>
      <c r="C10" s="89"/>
      <c r="D10" s="118" t="s">
        <v>251</v>
      </c>
      <c r="E10" s="91">
        <v>81115</v>
      </c>
      <c r="F10" s="91"/>
      <c r="G10" s="91">
        <f>SUM(E10:F10)</f>
        <v>81115</v>
      </c>
      <c r="H10" s="91"/>
      <c r="I10" s="91">
        <f>SUM(G10:H10)</f>
        <v>81115</v>
      </c>
      <c r="J10" s="91"/>
      <c r="K10" s="91">
        <f>SUM(I10:J10)</f>
        <v>81115</v>
      </c>
      <c r="L10" s="91"/>
      <c r="M10" s="91">
        <f>SUM(K10:L10)</f>
        <v>81115</v>
      </c>
      <c r="N10" s="91"/>
      <c r="O10" s="91">
        <f>SUM(M10:N10)</f>
        <v>81115</v>
      </c>
      <c r="P10" s="91">
        <v>-81115</v>
      </c>
      <c r="Q10" s="91">
        <f>SUM(O10:P10)</f>
        <v>0</v>
      </c>
      <c r="R10" s="91"/>
      <c r="S10" s="91">
        <f>SUM(Q10:R10)</f>
        <v>0</v>
      </c>
      <c r="T10" s="140"/>
    </row>
    <row r="11" spans="1:19" s="76" customFormat="1" ht="45">
      <c r="A11" s="77"/>
      <c r="B11" s="82"/>
      <c r="C11" s="89"/>
      <c r="D11" s="80" t="s">
        <v>252</v>
      </c>
      <c r="E11" s="91">
        <v>127220</v>
      </c>
      <c r="F11" s="91"/>
      <c r="G11" s="91">
        <f>SUM(E11:F11)</f>
        <v>127220</v>
      </c>
      <c r="H11" s="91"/>
      <c r="I11" s="91">
        <f>SUM(G11:H11)</f>
        <v>127220</v>
      </c>
      <c r="J11" s="91"/>
      <c r="K11" s="91">
        <f>SUM(I11:J11)</f>
        <v>127220</v>
      </c>
      <c r="L11" s="91"/>
      <c r="M11" s="91">
        <f>SUM(K11:L11)</f>
        <v>127220</v>
      </c>
      <c r="N11" s="91"/>
      <c r="O11" s="91">
        <f>SUM(M11:N11)</f>
        <v>127220</v>
      </c>
      <c r="P11" s="91"/>
      <c r="Q11" s="91">
        <f>SUM(O11:P11)</f>
        <v>127220</v>
      </c>
      <c r="R11" s="91"/>
      <c r="S11" s="91">
        <f>SUM(Q11:R11)</f>
        <v>127220</v>
      </c>
    </row>
    <row r="12" spans="1:19" s="76" customFormat="1" ht="21" customHeight="1">
      <c r="A12" s="77"/>
      <c r="B12" s="78" t="s">
        <v>42</v>
      </c>
      <c r="C12" s="86"/>
      <c r="D12" s="84" t="s">
        <v>43</v>
      </c>
      <c r="E12" s="115">
        <f aca="true" t="shared" si="3" ref="E12:S12">SUM(E13)</f>
        <v>2089238</v>
      </c>
      <c r="F12" s="115">
        <f t="shared" si="3"/>
        <v>-35000</v>
      </c>
      <c r="G12" s="115">
        <f t="shared" si="3"/>
        <v>2054238</v>
      </c>
      <c r="H12" s="115">
        <f t="shared" si="3"/>
        <v>0</v>
      </c>
      <c r="I12" s="115">
        <f t="shared" si="3"/>
        <v>2054238</v>
      </c>
      <c r="J12" s="115">
        <f t="shared" si="3"/>
        <v>0</v>
      </c>
      <c r="K12" s="115">
        <f t="shared" si="3"/>
        <v>2054238</v>
      </c>
      <c r="L12" s="115">
        <f t="shared" si="3"/>
        <v>0</v>
      </c>
      <c r="M12" s="115">
        <f t="shared" si="3"/>
        <v>2054238</v>
      </c>
      <c r="N12" s="115">
        <f t="shared" si="3"/>
        <v>-4801</v>
      </c>
      <c r="O12" s="115">
        <f t="shared" si="3"/>
        <v>2049437</v>
      </c>
      <c r="P12" s="115">
        <f t="shared" si="3"/>
        <v>76746</v>
      </c>
      <c r="Q12" s="115">
        <f t="shared" si="3"/>
        <v>2126183</v>
      </c>
      <c r="R12" s="115">
        <f t="shared" si="3"/>
        <v>0</v>
      </c>
      <c r="S12" s="115">
        <f t="shared" si="3"/>
        <v>2126183</v>
      </c>
    </row>
    <row r="13" spans="1:19" s="12" customFormat="1" ht="20.25" customHeight="1">
      <c r="A13" s="52"/>
      <c r="B13" s="32"/>
      <c r="C13" s="54">
        <v>6050</v>
      </c>
      <c r="D13" s="8" t="s">
        <v>39</v>
      </c>
      <c r="E13" s="34">
        <f aca="true" t="shared" si="4" ref="E13:K13">SUM(E14:E27)</f>
        <v>2089238</v>
      </c>
      <c r="F13" s="34">
        <f t="shared" si="4"/>
        <v>-35000</v>
      </c>
      <c r="G13" s="34">
        <f t="shared" si="4"/>
        <v>2054238</v>
      </c>
      <c r="H13" s="34">
        <f t="shared" si="4"/>
        <v>0</v>
      </c>
      <c r="I13" s="34">
        <f t="shared" si="4"/>
        <v>2054238</v>
      </c>
      <c r="J13" s="34">
        <f t="shared" si="4"/>
        <v>0</v>
      </c>
      <c r="K13" s="34">
        <f t="shared" si="4"/>
        <v>2054238</v>
      </c>
      <c r="L13" s="34">
        <f>SUM(L14:L27)</f>
        <v>0</v>
      </c>
      <c r="M13" s="34">
        <f aca="true" t="shared" si="5" ref="M13:S13">SUM(M18:M29)</f>
        <v>2054238</v>
      </c>
      <c r="N13" s="34">
        <f t="shared" si="5"/>
        <v>-4801</v>
      </c>
      <c r="O13" s="34">
        <f t="shared" si="5"/>
        <v>2049437</v>
      </c>
      <c r="P13" s="34">
        <f t="shared" si="5"/>
        <v>76746</v>
      </c>
      <c r="Q13" s="34">
        <f t="shared" si="5"/>
        <v>2126183</v>
      </c>
      <c r="R13" s="34">
        <f t="shared" si="5"/>
        <v>0</v>
      </c>
      <c r="S13" s="34">
        <f t="shared" si="5"/>
        <v>2126183</v>
      </c>
    </row>
    <row r="14" spans="1:19" s="13" customFormat="1" ht="21" customHeight="1" hidden="1">
      <c r="A14" s="25"/>
      <c r="B14" s="26"/>
      <c r="C14" s="27"/>
      <c r="D14" s="30" t="s">
        <v>167</v>
      </c>
      <c r="E14" s="61">
        <v>200000</v>
      </c>
      <c r="F14" s="61">
        <v>-200000</v>
      </c>
      <c r="G14" s="61">
        <f>SUM(E14:F14)</f>
        <v>0</v>
      </c>
      <c r="H14" s="61"/>
      <c r="I14" s="61">
        <f>SUM(G14:H14)</f>
        <v>0</v>
      </c>
      <c r="J14" s="61"/>
      <c r="K14" s="61">
        <f>SUM(I14:J14)</f>
        <v>0</v>
      </c>
      <c r="L14" s="61"/>
      <c r="M14" s="61">
        <f>SUM(K14:L14)</f>
        <v>0</v>
      </c>
      <c r="N14" s="61"/>
      <c r="O14" s="61">
        <f>SUM(M14:N14)</f>
        <v>0</v>
      </c>
      <c r="P14" s="61"/>
      <c r="Q14" s="61">
        <f>SUM(O14:P14)</f>
        <v>0</v>
      </c>
      <c r="R14" s="61"/>
      <c r="S14" s="61">
        <f>SUM(Q14:R14)</f>
        <v>0</v>
      </c>
    </row>
    <row r="15" spans="1:19" s="13" customFormat="1" ht="21" customHeight="1" hidden="1">
      <c r="A15" s="25"/>
      <c r="B15" s="26"/>
      <c r="C15" s="27"/>
      <c r="D15" s="30" t="s">
        <v>190</v>
      </c>
      <c r="E15" s="61">
        <v>270000</v>
      </c>
      <c r="F15" s="61">
        <v>-270000</v>
      </c>
      <c r="G15" s="61">
        <f aca="true" t="shared" si="6" ref="G15:G27">SUM(E15:F15)</f>
        <v>0</v>
      </c>
      <c r="H15" s="61"/>
      <c r="I15" s="61">
        <f aca="true" t="shared" si="7" ref="I15:I27">SUM(G15:H15)</f>
        <v>0</v>
      </c>
      <c r="J15" s="61"/>
      <c r="K15" s="61">
        <f aca="true" t="shared" si="8" ref="K15:K27">SUM(I15:J15)</f>
        <v>0</v>
      </c>
      <c r="L15" s="61"/>
      <c r="M15" s="61">
        <f aca="true" t="shared" si="9" ref="M15:M27">SUM(K15:L15)</f>
        <v>0</v>
      </c>
      <c r="N15" s="61"/>
      <c r="O15" s="61">
        <f aca="true" t="shared" si="10" ref="O15:O29">SUM(M15:N15)</f>
        <v>0</v>
      </c>
      <c r="P15" s="61"/>
      <c r="Q15" s="61">
        <f aca="true" t="shared" si="11" ref="Q15:Q29">SUM(O15:P15)</f>
        <v>0</v>
      </c>
      <c r="R15" s="61"/>
      <c r="S15" s="61">
        <f aca="true" t="shared" si="12" ref="S15:S29">SUM(Q15:R15)</f>
        <v>0</v>
      </c>
    </row>
    <row r="16" spans="1:19" s="13" customFormat="1" ht="21" customHeight="1" hidden="1">
      <c r="A16" s="25"/>
      <c r="B16" s="26"/>
      <c r="C16" s="27"/>
      <c r="D16" s="30" t="s">
        <v>168</v>
      </c>
      <c r="E16" s="61">
        <v>550000</v>
      </c>
      <c r="F16" s="61">
        <v>-550000</v>
      </c>
      <c r="G16" s="61">
        <f t="shared" si="6"/>
        <v>0</v>
      </c>
      <c r="H16" s="61"/>
      <c r="I16" s="61">
        <f t="shared" si="7"/>
        <v>0</v>
      </c>
      <c r="J16" s="61"/>
      <c r="K16" s="61">
        <f t="shared" si="8"/>
        <v>0</v>
      </c>
      <c r="L16" s="61"/>
      <c r="M16" s="61">
        <f t="shared" si="9"/>
        <v>0</v>
      </c>
      <c r="N16" s="61"/>
      <c r="O16" s="61">
        <f t="shared" si="10"/>
        <v>0</v>
      </c>
      <c r="P16" s="61"/>
      <c r="Q16" s="61">
        <f t="shared" si="11"/>
        <v>0</v>
      </c>
      <c r="R16" s="61"/>
      <c r="S16" s="61">
        <f t="shared" si="12"/>
        <v>0</v>
      </c>
    </row>
    <row r="17" spans="1:19" s="13" customFormat="1" ht="21" customHeight="1" hidden="1">
      <c r="A17" s="25"/>
      <c r="B17" s="26"/>
      <c r="C17" s="27"/>
      <c r="D17" s="30" t="s">
        <v>195</v>
      </c>
      <c r="E17" s="61">
        <v>200000</v>
      </c>
      <c r="F17" s="61">
        <v>-200000</v>
      </c>
      <c r="G17" s="61">
        <f t="shared" si="6"/>
        <v>0</v>
      </c>
      <c r="H17" s="61"/>
      <c r="I17" s="61">
        <f t="shared" si="7"/>
        <v>0</v>
      </c>
      <c r="J17" s="61"/>
      <c r="K17" s="61">
        <f t="shared" si="8"/>
        <v>0</v>
      </c>
      <c r="L17" s="61"/>
      <c r="M17" s="61">
        <f t="shared" si="9"/>
        <v>0</v>
      </c>
      <c r="N17" s="61"/>
      <c r="O17" s="61">
        <f t="shared" si="10"/>
        <v>0</v>
      </c>
      <c r="P17" s="61"/>
      <c r="Q17" s="61">
        <f t="shared" si="11"/>
        <v>0</v>
      </c>
      <c r="R17" s="61"/>
      <c r="S17" s="61">
        <f t="shared" si="12"/>
        <v>0</v>
      </c>
    </row>
    <row r="18" spans="1:19" s="13" customFormat="1" ht="21" customHeight="1">
      <c r="A18" s="25"/>
      <c r="B18" s="26"/>
      <c r="C18" s="27"/>
      <c r="D18" s="30" t="s">
        <v>159</v>
      </c>
      <c r="E18" s="61">
        <v>350000</v>
      </c>
      <c r="F18" s="61"/>
      <c r="G18" s="61">
        <f t="shared" si="6"/>
        <v>350000</v>
      </c>
      <c r="H18" s="61"/>
      <c r="I18" s="61">
        <f t="shared" si="7"/>
        <v>350000</v>
      </c>
      <c r="J18" s="61"/>
      <c r="K18" s="61">
        <f t="shared" si="8"/>
        <v>350000</v>
      </c>
      <c r="L18" s="61"/>
      <c r="M18" s="61">
        <f t="shared" si="9"/>
        <v>350000</v>
      </c>
      <c r="N18" s="61"/>
      <c r="O18" s="61">
        <f t="shared" si="10"/>
        <v>350000</v>
      </c>
      <c r="P18" s="61"/>
      <c r="Q18" s="61">
        <f t="shared" si="11"/>
        <v>350000</v>
      </c>
      <c r="R18" s="61">
        <v>-31000</v>
      </c>
      <c r="S18" s="61">
        <f t="shared" si="12"/>
        <v>319000</v>
      </c>
    </row>
    <row r="19" spans="1:19" s="13" customFormat="1" ht="19.5" customHeight="1">
      <c r="A19" s="25"/>
      <c r="B19" s="26"/>
      <c r="C19" s="27"/>
      <c r="D19" s="30" t="s">
        <v>169</v>
      </c>
      <c r="E19" s="61">
        <v>260000</v>
      </c>
      <c r="F19" s="61"/>
      <c r="G19" s="61">
        <f t="shared" si="6"/>
        <v>260000</v>
      </c>
      <c r="H19" s="61"/>
      <c r="I19" s="61">
        <f t="shared" si="7"/>
        <v>260000</v>
      </c>
      <c r="J19" s="61"/>
      <c r="K19" s="61">
        <f t="shared" si="8"/>
        <v>260000</v>
      </c>
      <c r="L19" s="61"/>
      <c r="M19" s="61">
        <f t="shared" si="9"/>
        <v>260000</v>
      </c>
      <c r="N19" s="61"/>
      <c r="O19" s="61">
        <f t="shared" si="10"/>
        <v>260000</v>
      </c>
      <c r="P19" s="61"/>
      <c r="Q19" s="61">
        <f t="shared" si="11"/>
        <v>260000</v>
      </c>
      <c r="R19" s="61">
        <v>31000</v>
      </c>
      <c r="S19" s="61">
        <f t="shared" si="12"/>
        <v>291000</v>
      </c>
    </row>
    <row r="20" spans="1:19" s="13" customFormat="1" ht="21" customHeight="1" hidden="1">
      <c r="A20" s="25"/>
      <c r="B20" s="26"/>
      <c r="C20" s="27"/>
      <c r="D20" s="30" t="s">
        <v>171</v>
      </c>
      <c r="E20" s="61">
        <v>150000</v>
      </c>
      <c r="F20" s="61">
        <v>-150000</v>
      </c>
      <c r="G20" s="61">
        <f t="shared" si="6"/>
        <v>0</v>
      </c>
      <c r="H20" s="61"/>
      <c r="I20" s="61">
        <f t="shared" si="7"/>
        <v>0</v>
      </c>
      <c r="J20" s="61"/>
      <c r="K20" s="61">
        <f t="shared" si="8"/>
        <v>0</v>
      </c>
      <c r="L20" s="61"/>
      <c r="M20" s="61">
        <f t="shared" si="9"/>
        <v>0</v>
      </c>
      <c r="N20" s="61"/>
      <c r="O20" s="61">
        <f t="shared" si="10"/>
        <v>0</v>
      </c>
      <c r="P20" s="61"/>
      <c r="Q20" s="61">
        <f t="shared" si="11"/>
        <v>0</v>
      </c>
      <c r="R20" s="61"/>
      <c r="S20" s="61">
        <f t="shared" si="12"/>
        <v>0</v>
      </c>
    </row>
    <row r="21" spans="1:19" s="13" customFormat="1" ht="21" customHeight="1">
      <c r="A21" s="25"/>
      <c r="B21" s="26"/>
      <c r="C21" s="27"/>
      <c r="D21" s="30" t="s">
        <v>179</v>
      </c>
      <c r="E21" s="61">
        <v>65000</v>
      </c>
      <c r="F21" s="61"/>
      <c r="G21" s="61">
        <f t="shared" si="6"/>
        <v>65000</v>
      </c>
      <c r="H21" s="61"/>
      <c r="I21" s="61">
        <f t="shared" si="7"/>
        <v>65000</v>
      </c>
      <c r="J21" s="61"/>
      <c r="K21" s="61">
        <f t="shared" si="8"/>
        <v>65000</v>
      </c>
      <c r="L21" s="61"/>
      <c r="M21" s="61">
        <f t="shared" si="9"/>
        <v>65000</v>
      </c>
      <c r="N21" s="61"/>
      <c r="O21" s="61">
        <f t="shared" si="10"/>
        <v>65000</v>
      </c>
      <c r="P21" s="61"/>
      <c r="Q21" s="61">
        <f t="shared" si="11"/>
        <v>65000</v>
      </c>
      <c r="R21" s="61"/>
      <c r="S21" s="61">
        <f t="shared" si="12"/>
        <v>65000</v>
      </c>
    </row>
    <row r="22" spans="1:19" s="13" customFormat="1" ht="21" customHeight="1">
      <c r="A22" s="25"/>
      <c r="B22" s="26"/>
      <c r="C22" s="27"/>
      <c r="D22" s="30" t="s">
        <v>188</v>
      </c>
      <c r="E22" s="61">
        <v>11204</v>
      </c>
      <c r="F22" s="61"/>
      <c r="G22" s="61">
        <f t="shared" si="6"/>
        <v>11204</v>
      </c>
      <c r="H22" s="61"/>
      <c r="I22" s="61">
        <f t="shared" si="7"/>
        <v>11204</v>
      </c>
      <c r="J22" s="61"/>
      <c r="K22" s="61">
        <f t="shared" si="8"/>
        <v>11204</v>
      </c>
      <c r="L22" s="61"/>
      <c r="M22" s="61">
        <f t="shared" si="9"/>
        <v>11204</v>
      </c>
      <c r="N22" s="61"/>
      <c r="O22" s="61">
        <f t="shared" si="10"/>
        <v>11204</v>
      </c>
      <c r="P22" s="61"/>
      <c r="Q22" s="61">
        <f t="shared" si="11"/>
        <v>11204</v>
      </c>
      <c r="R22" s="61"/>
      <c r="S22" s="61">
        <f t="shared" si="12"/>
        <v>11204</v>
      </c>
    </row>
    <row r="23" spans="1:19" s="13" customFormat="1" ht="21" customHeight="1">
      <c r="A23" s="25"/>
      <c r="B23" s="26"/>
      <c r="C23" s="27"/>
      <c r="D23" s="30" t="s">
        <v>189</v>
      </c>
      <c r="E23" s="61">
        <v>17238</v>
      </c>
      <c r="F23" s="61"/>
      <c r="G23" s="61">
        <f t="shared" si="6"/>
        <v>17238</v>
      </c>
      <c r="H23" s="61"/>
      <c r="I23" s="61">
        <f t="shared" si="7"/>
        <v>17238</v>
      </c>
      <c r="J23" s="61"/>
      <c r="K23" s="61">
        <f t="shared" si="8"/>
        <v>17238</v>
      </c>
      <c r="L23" s="61"/>
      <c r="M23" s="61">
        <f t="shared" si="9"/>
        <v>17238</v>
      </c>
      <c r="N23" s="61"/>
      <c r="O23" s="61">
        <f t="shared" si="10"/>
        <v>17238</v>
      </c>
      <c r="P23" s="61"/>
      <c r="Q23" s="61">
        <f t="shared" si="11"/>
        <v>17238</v>
      </c>
      <c r="R23" s="61"/>
      <c r="S23" s="61">
        <f t="shared" si="12"/>
        <v>17238</v>
      </c>
    </row>
    <row r="24" spans="1:19" s="13" customFormat="1" ht="33.75">
      <c r="A24" s="25"/>
      <c r="B24" s="26"/>
      <c r="C24" s="27"/>
      <c r="D24" s="30" t="s">
        <v>274</v>
      </c>
      <c r="E24" s="61">
        <f>13764+2032</f>
        <v>15796</v>
      </c>
      <c r="F24" s="61"/>
      <c r="G24" s="61">
        <f t="shared" si="6"/>
        <v>15796</v>
      </c>
      <c r="H24" s="61"/>
      <c r="I24" s="61">
        <f t="shared" si="7"/>
        <v>15796</v>
      </c>
      <c r="J24" s="61"/>
      <c r="K24" s="61">
        <f t="shared" si="8"/>
        <v>15796</v>
      </c>
      <c r="L24" s="61"/>
      <c r="M24" s="61">
        <f t="shared" si="9"/>
        <v>15796</v>
      </c>
      <c r="N24" s="61"/>
      <c r="O24" s="61">
        <f t="shared" si="10"/>
        <v>15796</v>
      </c>
      <c r="P24" s="61">
        <v>110</v>
      </c>
      <c r="Q24" s="61">
        <f t="shared" si="11"/>
        <v>15906</v>
      </c>
      <c r="R24" s="61"/>
      <c r="S24" s="61">
        <f t="shared" si="12"/>
        <v>15906</v>
      </c>
    </row>
    <row r="25" spans="1:19" s="13" customFormat="1" ht="21" customHeight="1">
      <c r="A25" s="25"/>
      <c r="B25" s="26"/>
      <c r="C25" s="27"/>
      <c r="D25" s="30" t="s">
        <v>206</v>
      </c>
      <c r="E25" s="61">
        <v>0</v>
      </c>
      <c r="F25" s="61">
        <v>790000</v>
      </c>
      <c r="G25" s="61">
        <f t="shared" si="6"/>
        <v>790000</v>
      </c>
      <c r="H25" s="61"/>
      <c r="I25" s="61">
        <f t="shared" si="7"/>
        <v>790000</v>
      </c>
      <c r="J25" s="61"/>
      <c r="K25" s="61">
        <f t="shared" si="8"/>
        <v>790000</v>
      </c>
      <c r="L25" s="61"/>
      <c r="M25" s="61">
        <f t="shared" si="9"/>
        <v>790000</v>
      </c>
      <c r="N25" s="61"/>
      <c r="O25" s="61">
        <f t="shared" si="10"/>
        <v>790000</v>
      </c>
      <c r="P25" s="61"/>
      <c r="Q25" s="61">
        <f t="shared" si="11"/>
        <v>790000</v>
      </c>
      <c r="R25" s="61"/>
      <c r="S25" s="61">
        <f t="shared" si="12"/>
        <v>790000</v>
      </c>
    </row>
    <row r="26" spans="1:19" s="13" customFormat="1" ht="27.75" customHeight="1" hidden="1">
      <c r="A26" s="25"/>
      <c r="B26" s="26"/>
      <c r="C26" s="27"/>
      <c r="D26" s="30" t="s">
        <v>213</v>
      </c>
      <c r="E26" s="61">
        <v>0</v>
      </c>
      <c r="F26" s="61">
        <v>10000</v>
      </c>
      <c r="G26" s="61">
        <f t="shared" si="6"/>
        <v>10000</v>
      </c>
      <c r="H26" s="61"/>
      <c r="I26" s="61">
        <f t="shared" si="7"/>
        <v>10000</v>
      </c>
      <c r="J26" s="61"/>
      <c r="K26" s="61">
        <f t="shared" si="8"/>
        <v>10000</v>
      </c>
      <c r="L26" s="61"/>
      <c r="M26" s="61">
        <f t="shared" si="9"/>
        <v>10000</v>
      </c>
      <c r="N26" s="61">
        <v>-10000</v>
      </c>
      <c r="O26" s="61">
        <f t="shared" si="10"/>
        <v>0</v>
      </c>
      <c r="P26" s="61"/>
      <c r="Q26" s="61">
        <f t="shared" si="11"/>
        <v>0</v>
      </c>
      <c r="R26" s="61"/>
      <c r="S26" s="61">
        <f t="shared" si="12"/>
        <v>0</v>
      </c>
    </row>
    <row r="27" spans="1:19" s="13" customFormat="1" ht="33.75">
      <c r="A27" s="25"/>
      <c r="B27" s="26"/>
      <c r="C27" s="27"/>
      <c r="D27" s="30" t="s">
        <v>207</v>
      </c>
      <c r="E27" s="61">
        <v>0</v>
      </c>
      <c r="F27" s="61">
        <v>535000</v>
      </c>
      <c r="G27" s="61">
        <f t="shared" si="6"/>
        <v>535000</v>
      </c>
      <c r="H27" s="61"/>
      <c r="I27" s="61">
        <f t="shared" si="7"/>
        <v>535000</v>
      </c>
      <c r="J27" s="61"/>
      <c r="K27" s="61">
        <f t="shared" si="8"/>
        <v>535000</v>
      </c>
      <c r="L27" s="61"/>
      <c r="M27" s="61">
        <f t="shared" si="9"/>
        <v>535000</v>
      </c>
      <c r="N27" s="61"/>
      <c r="O27" s="61">
        <f t="shared" si="10"/>
        <v>535000</v>
      </c>
      <c r="P27" s="61"/>
      <c r="Q27" s="61">
        <f t="shared" si="11"/>
        <v>535000</v>
      </c>
      <c r="R27" s="61"/>
      <c r="S27" s="61">
        <f t="shared" si="12"/>
        <v>535000</v>
      </c>
    </row>
    <row r="28" spans="1:19" s="13" customFormat="1" ht="22.5" customHeight="1">
      <c r="A28" s="25"/>
      <c r="B28" s="26"/>
      <c r="C28" s="27"/>
      <c r="D28" s="30" t="s">
        <v>277</v>
      </c>
      <c r="E28" s="61"/>
      <c r="F28" s="61"/>
      <c r="G28" s="61"/>
      <c r="H28" s="61"/>
      <c r="I28" s="61"/>
      <c r="J28" s="61"/>
      <c r="K28" s="61"/>
      <c r="L28" s="61"/>
      <c r="M28" s="61">
        <v>0</v>
      </c>
      <c r="N28" s="61"/>
      <c r="O28" s="61">
        <f t="shared" si="10"/>
        <v>0</v>
      </c>
      <c r="P28" s="61">
        <v>74960</v>
      </c>
      <c r="Q28" s="61">
        <f t="shared" si="11"/>
        <v>74960</v>
      </c>
      <c r="R28" s="61"/>
      <c r="S28" s="61">
        <f t="shared" si="12"/>
        <v>74960</v>
      </c>
    </row>
    <row r="29" spans="1:19" s="13" customFormat="1" ht="22.5" customHeight="1">
      <c r="A29" s="25"/>
      <c r="B29" s="26"/>
      <c r="C29" s="27"/>
      <c r="D29" s="30" t="s">
        <v>275</v>
      </c>
      <c r="E29" s="61"/>
      <c r="F29" s="61"/>
      <c r="G29" s="61"/>
      <c r="H29" s="61"/>
      <c r="I29" s="61"/>
      <c r="J29" s="61"/>
      <c r="K29" s="61"/>
      <c r="L29" s="61"/>
      <c r="M29" s="61">
        <v>0</v>
      </c>
      <c r="N29" s="61">
        <v>5199</v>
      </c>
      <c r="O29" s="61">
        <f t="shared" si="10"/>
        <v>5199</v>
      </c>
      <c r="P29" s="61">
        <f>900+776</f>
        <v>1676</v>
      </c>
      <c r="Q29" s="61">
        <f t="shared" si="11"/>
        <v>6875</v>
      </c>
      <c r="R29" s="61"/>
      <c r="S29" s="61">
        <f t="shared" si="12"/>
        <v>6875</v>
      </c>
    </row>
    <row r="30" spans="1:19" s="98" customFormat="1" ht="22.5" customHeight="1">
      <c r="A30" s="147">
        <v>630</v>
      </c>
      <c r="B30" s="105"/>
      <c r="C30" s="148"/>
      <c r="D30" s="107" t="s">
        <v>286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>
        <f>SUM(O31)</f>
        <v>0</v>
      </c>
      <c r="P30" s="97">
        <f aca="true" t="shared" si="13" ref="P30:S32">SUM(P31)</f>
        <v>90000</v>
      </c>
      <c r="Q30" s="97">
        <f t="shared" si="13"/>
        <v>90000</v>
      </c>
      <c r="R30" s="97">
        <f t="shared" si="13"/>
        <v>0</v>
      </c>
      <c r="S30" s="97">
        <f t="shared" si="13"/>
        <v>90000</v>
      </c>
    </row>
    <row r="31" spans="1:19" s="76" customFormat="1" ht="22.5" customHeight="1">
      <c r="A31" s="149"/>
      <c r="B31" s="82">
        <v>63003</v>
      </c>
      <c r="C31" s="86"/>
      <c r="D31" s="84" t="s">
        <v>287</v>
      </c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>
        <f>SUM(O32)</f>
        <v>0</v>
      </c>
      <c r="P31" s="96">
        <f t="shared" si="13"/>
        <v>90000</v>
      </c>
      <c r="Q31" s="96">
        <f t="shared" si="13"/>
        <v>90000</v>
      </c>
      <c r="R31" s="96">
        <f t="shared" si="13"/>
        <v>0</v>
      </c>
      <c r="S31" s="96">
        <f t="shared" si="13"/>
        <v>90000</v>
      </c>
    </row>
    <row r="32" spans="1:19" s="76" customFormat="1" ht="22.5" customHeight="1">
      <c r="A32" s="149"/>
      <c r="B32" s="82"/>
      <c r="C32" s="86">
        <v>6050</v>
      </c>
      <c r="D32" s="8" t="s">
        <v>39</v>
      </c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>
        <f>SUM(O33)</f>
        <v>0</v>
      </c>
      <c r="P32" s="96">
        <f t="shared" si="13"/>
        <v>90000</v>
      </c>
      <c r="Q32" s="96">
        <f t="shared" si="13"/>
        <v>90000</v>
      </c>
      <c r="R32" s="96">
        <f t="shared" si="13"/>
        <v>0</v>
      </c>
      <c r="S32" s="96">
        <f t="shared" si="13"/>
        <v>90000</v>
      </c>
    </row>
    <row r="33" spans="1:19" s="13" customFormat="1" ht="67.5">
      <c r="A33" s="25"/>
      <c r="B33" s="26"/>
      <c r="C33" s="27"/>
      <c r="D33" s="30" t="s">
        <v>288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>
        <v>0</v>
      </c>
      <c r="P33" s="61">
        <v>90000</v>
      </c>
      <c r="Q33" s="61">
        <f>SUM(O33:P33)</f>
        <v>90000</v>
      </c>
      <c r="R33" s="61"/>
      <c r="S33" s="61">
        <f>SUM(Q33:R33)</f>
        <v>90000</v>
      </c>
    </row>
    <row r="34" spans="1:19" s="6" customFormat="1" ht="21" customHeight="1">
      <c r="A34" s="15" t="s">
        <v>7</v>
      </c>
      <c r="B34" s="1"/>
      <c r="C34" s="11"/>
      <c r="D34" s="10" t="s">
        <v>8</v>
      </c>
      <c r="E34" s="9">
        <f aca="true" t="shared" si="14" ref="E34:Q34">SUM(E35,E39)</f>
        <v>345000</v>
      </c>
      <c r="F34" s="9">
        <f t="shared" si="14"/>
        <v>0</v>
      </c>
      <c r="G34" s="9">
        <f t="shared" si="14"/>
        <v>345000</v>
      </c>
      <c r="H34" s="9">
        <f t="shared" si="14"/>
        <v>0</v>
      </c>
      <c r="I34" s="9">
        <f t="shared" si="14"/>
        <v>345000</v>
      </c>
      <c r="J34" s="9">
        <f t="shared" si="14"/>
        <v>0</v>
      </c>
      <c r="K34" s="9">
        <f t="shared" si="14"/>
        <v>345000</v>
      </c>
      <c r="L34" s="9">
        <f t="shared" si="14"/>
        <v>0</v>
      </c>
      <c r="M34" s="9">
        <f t="shared" si="14"/>
        <v>345000</v>
      </c>
      <c r="N34" s="9">
        <f t="shared" si="14"/>
        <v>0</v>
      </c>
      <c r="O34" s="9">
        <f t="shared" si="14"/>
        <v>345000</v>
      </c>
      <c r="P34" s="9">
        <f t="shared" si="14"/>
        <v>0</v>
      </c>
      <c r="Q34" s="9">
        <f t="shared" si="14"/>
        <v>345000</v>
      </c>
      <c r="R34" s="9">
        <f>SUM(R35,R39)</f>
        <v>0</v>
      </c>
      <c r="S34" s="9">
        <f>SUM(S35,S39)</f>
        <v>345000</v>
      </c>
    </row>
    <row r="35" spans="1:19" s="76" customFormat="1" ht="21" customHeight="1">
      <c r="A35" s="77"/>
      <c r="B35" s="82">
        <v>70005</v>
      </c>
      <c r="C35" s="86"/>
      <c r="D35" s="21" t="s">
        <v>94</v>
      </c>
      <c r="E35" s="85">
        <f aca="true" t="shared" si="15" ref="E35:S35">SUM(E36)</f>
        <v>45000</v>
      </c>
      <c r="F35" s="85">
        <f t="shared" si="15"/>
        <v>0</v>
      </c>
      <c r="G35" s="85">
        <f t="shared" si="15"/>
        <v>45000</v>
      </c>
      <c r="H35" s="85">
        <f t="shared" si="15"/>
        <v>0</v>
      </c>
      <c r="I35" s="85">
        <f t="shared" si="15"/>
        <v>45000</v>
      </c>
      <c r="J35" s="85">
        <f t="shared" si="15"/>
        <v>0</v>
      </c>
      <c r="K35" s="85">
        <f t="shared" si="15"/>
        <v>45000</v>
      </c>
      <c r="L35" s="85">
        <f t="shared" si="15"/>
        <v>0</v>
      </c>
      <c r="M35" s="85">
        <f t="shared" si="15"/>
        <v>45000</v>
      </c>
      <c r="N35" s="85">
        <f t="shared" si="15"/>
        <v>0</v>
      </c>
      <c r="O35" s="85">
        <f t="shared" si="15"/>
        <v>45000</v>
      </c>
      <c r="P35" s="85">
        <f t="shared" si="15"/>
        <v>0</v>
      </c>
      <c r="Q35" s="85">
        <f t="shared" si="15"/>
        <v>45000</v>
      </c>
      <c r="R35" s="85">
        <f t="shared" si="15"/>
        <v>0</v>
      </c>
      <c r="S35" s="85">
        <f t="shared" si="15"/>
        <v>45000</v>
      </c>
    </row>
    <row r="36" spans="1:19" s="76" customFormat="1" ht="21" customHeight="1">
      <c r="A36" s="77"/>
      <c r="B36" s="82"/>
      <c r="C36" s="54">
        <v>6050</v>
      </c>
      <c r="D36" s="8" t="s">
        <v>39</v>
      </c>
      <c r="E36" s="85">
        <f aca="true" t="shared" si="16" ref="E36:K36">SUM(E37:E38)</f>
        <v>45000</v>
      </c>
      <c r="F36" s="85">
        <f t="shared" si="16"/>
        <v>0</v>
      </c>
      <c r="G36" s="85">
        <f t="shared" si="16"/>
        <v>45000</v>
      </c>
      <c r="H36" s="85">
        <f t="shared" si="16"/>
        <v>0</v>
      </c>
      <c r="I36" s="85">
        <f t="shared" si="16"/>
        <v>45000</v>
      </c>
      <c r="J36" s="85">
        <f t="shared" si="16"/>
        <v>0</v>
      </c>
      <c r="K36" s="85">
        <f t="shared" si="16"/>
        <v>45000</v>
      </c>
      <c r="L36" s="85">
        <f aca="true" t="shared" si="17" ref="L36:Q36">SUM(L37:L38)</f>
        <v>0</v>
      </c>
      <c r="M36" s="85">
        <f t="shared" si="17"/>
        <v>45000</v>
      </c>
      <c r="N36" s="85">
        <f t="shared" si="17"/>
        <v>0</v>
      </c>
      <c r="O36" s="85">
        <f t="shared" si="17"/>
        <v>45000</v>
      </c>
      <c r="P36" s="85">
        <f t="shared" si="17"/>
        <v>0</v>
      </c>
      <c r="Q36" s="85">
        <f t="shared" si="17"/>
        <v>45000</v>
      </c>
      <c r="R36" s="85">
        <f>SUM(R37:R38)</f>
        <v>0</v>
      </c>
      <c r="S36" s="85">
        <f>SUM(S37:S38)</f>
        <v>45000</v>
      </c>
    </row>
    <row r="37" spans="1:19" s="76" customFormat="1" ht="21" customHeight="1">
      <c r="A37" s="77"/>
      <c r="B37" s="82"/>
      <c r="C37" s="89"/>
      <c r="D37" s="80" t="s">
        <v>161</v>
      </c>
      <c r="E37" s="85">
        <v>25000</v>
      </c>
      <c r="F37" s="85"/>
      <c r="G37" s="85">
        <f>SUM(E37:F37)</f>
        <v>25000</v>
      </c>
      <c r="H37" s="85"/>
      <c r="I37" s="85">
        <f>SUM(G37:H37)</f>
        <v>25000</v>
      </c>
      <c r="J37" s="85"/>
      <c r="K37" s="85">
        <f>SUM(I37:J37)</f>
        <v>25000</v>
      </c>
      <c r="L37" s="85"/>
      <c r="M37" s="85">
        <f>SUM(K37:L37)</f>
        <v>25000</v>
      </c>
      <c r="N37" s="85"/>
      <c r="O37" s="85">
        <f>SUM(M37:N37)</f>
        <v>25000</v>
      </c>
      <c r="P37" s="85"/>
      <c r="Q37" s="85">
        <f>SUM(O37:P37)</f>
        <v>25000</v>
      </c>
      <c r="R37" s="85"/>
      <c r="S37" s="85">
        <f>SUM(Q37:R37)</f>
        <v>25000</v>
      </c>
    </row>
    <row r="38" spans="1:19" s="76" customFormat="1" ht="21" customHeight="1">
      <c r="A38" s="77"/>
      <c r="B38" s="82"/>
      <c r="C38" s="89"/>
      <c r="D38" s="80" t="s">
        <v>162</v>
      </c>
      <c r="E38" s="85">
        <v>20000</v>
      </c>
      <c r="F38" s="85"/>
      <c r="G38" s="85">
        <f>SUM(E38:F38)</f>
        <v>20000</v>
      </c>
      <c r="H38" s="85"/>
      <c r="I38" s="85">
        <f>SUM(G38:H38)</f>
        <v>20000</v>
      </c>
      <c r="J38" s="85"/>
      <c r="K38" s="85">
        <f>SUM(I38:J38)</f>
        <v>20000</v>
      </c>
      <c r="L38" s="85"/>
      <c r="M38" s="85">
        <f>SUM(K38:L38)</f>
        <v>20000</v>
      </c>
      <c r="N38" s="85"/>
      <c r="O38" s="85">
        <f>SUM(M38:N38)</f>
        <v>20000</v>
      </c>
      <c r="P38" s="85"/>
      <c r="Q38" s="85">
        <f>SUM(O38:P38)</f>
        <v>20000</v>
      </c>
      <c r="R38" s="85"/>
      <c r="S38" s="85">
        <f>SUM(Q38:R38)</f>
        <v>20000</v>
      </c>
    </row>
    <row r="39" spans="1:19" s="12" customFormat="1" ht="21" customHeight="1">
      <c r="A39" s="46"/>
      <c r="B39" s="47">
        <v>70095</v>
      </c>
      <c r="C39" s="54"/>
      <c r="D39" s="8" t="s">
        <v>6</v>
      </c>
      <c r="E39" s="55">
        <f aca="true" t="shared" si="18" ref="E39:S39">SUM(E40)</f>
        <v>300000</v>
      </c>
      <c r="F39" s="55">
        <f t="shared" si="18"/>
        <v>0</v>
      </c>
      <c r="G39" s="55">
        <f t="shared" si="18"/>
        <v>300000</v>
      </c>
      <c r="H39" s="55">
        <f t="shared" si="18"/>
        <v>0</v>
      </c>
      <c r="I39" s="55">
        <f t="shared" si="18"/>
        <v>300000</v>
      </c>
      <c r="J39" s="55">
        <f t="shared" si="18"/>
        <v>0</v>
      </c>
      <c r="K39" s="55">
        <f t="shared" si="18"/>
        <v>300000</v>
      </c>
      <c r="L39" s="55">
        <f t="shared" si="18"/>
        <v>0</v>
      </c>
      <c r="M39" s="55">
        <f t="shared" si="18"/>
        <v>300000</v>
      </c>
      <c r="N39" s="55">
        <f t="shared" si="18"/>
        <v>0</v>
      </c>
      <c r="O39" s="55">
        <f t="shared" si="18"/>
        <v>300000</v>
      </c>
      <c r="P39" s="55">
        <f t="shared" si="18"/>
        <v>0</v>
      </c>
      <c r="Q39" s="55">
        <f t="shared" si="18"/>
        <v>300000</v>
      </c>
      <c r="R39" s="55">
        <f t="shared" si="18"/>
        <v>0</v>
      </c>
      <c r="S39" s="55">
        <f t="shared" si="18"/>
        <v>300000</v>
      </c>
    </row>
    <row r="40" spans="1:19" s="12" customFormat="1" ht="21" customHeight="1">
      <c r="A40" s="46"/>
      <c r="B40" s="47"/>
      <c r="C40" s="48">
        <v>6050</v>
      </c>
      <c r="D40" s="8" t="s">
        <v>39</v>
      </c>
      <c r="E40" s="55">
        <f aca="true" t="shared" si="19" ref="E40:S40">SUM(E41:E41)</f>
        <v>300000</v>
      </c>
      <c r="F40" s="55">
        <f t="shared" si="19"/>
        <v>0</v>
      </c>
      <c r="G40" s="55">
        <f t="shared" si="19"/>
        <v>300000</v>
      </c>
      <c r="H40" s="55">
        <f t="shared" si="19"/>
        <v>0</v>
      </c>
      <c r="I40" s="55">
        <f t="shared" si="19"/>
        <v>300000</v>
      </c>
      <c r="J40" s="55">
        <f t="shared" si="19"/>
        <v>0</v>
      </c>
      <c r="K40" s="55">
        <f t="shared" si="19"/>
        <v>300000</v>
      </c>
      <c r="L40" s="55">
        <f t="shared" si="19"/>
        <v>0</v>
      </c>
      <c r="M40" s="55">
        <f t="shared" si="19"/>
        <v>300000</v>
      </c>
      <c r="N40" s="55">
        <f t="shared" si="19"/>
        <v>0</v>
      </c>
      <c r="O40" s="55">
        <f t="shared" si="19"/>
        <v>300000</v>
      </c>
      <c r="P40" s="55">
        <f t="shared" si="19"/>
        <v>0</v>
      </c>
      <c r="Q40" s="55">
        <f t="shared" si="19"/>
        <v>300000</v>
      </c>
      <c r="R40" s="55">
        <f t="shared" si="19"/>
        <v>0</v>
      </c>
      <c r="S40" s="55">
        <f t="shared" si="19"/>
        <v>300000</v>
      </c>
    </row>
    <row r="41" spans="1:19" s="12" customFormat="1" ht="21" customHeight="1">
      <c r="A41" s="28"/>
      <c r="B41" s="26"/>
      <c r="C41" s="29"/>
      <c r="D41" s="30" t="s">
        <v>166</v>
      </c>
      <c r="E41" s="61">
        <v>300000</v>
      </c>
      <c r="F41" s="61"/>
      <c r="G41" s="61">
        <f>SUM(E41:F41)</f>
        <v>300000</v>
      </c>
      <c r="H41" s="61"/>
      <c r="I41" s="61">
        <f>SUM(G41:H41)</f>
        <v>300000</v>
      </c>
      <c r="J41" s="61"/>
      <c r="K41" s="61">
        <f>SUM(I41:J41)</f>
        <v>300000</v>
      </c>
      <c r="L41" s="61"/>
      <c r="M41" s="61">
        <f>SUM(K41:L41)</f>
        <v>300000</v>
      </c>
      <c r="N41" s="61"/>
      <c r="O41" s="61">
        <f>SUM(M41:N41)</f>
        <v>300000</v>
      </c>
      <c r="P41" s="61"/>
      <c r="Q41" s="61">
        <f>SUM(O41:P41)</f>
        <v>300000</v>
      </c>
      <c r="R41" s="61"/>
      <c r="S41" s="61">
        <f>SUM(Q41:R41)</f>
        <v>300000</v>
      </c>
    </row>
    <row r="42" spans="1:19" s="3" customFormat="1" ht="21" customHeight="1">
      <c r="A42" s="16" t="s">
        <v>10</v>
      </c>
      <c r="B42" s="17"/>
      <c r="C42" s="18"/>
      <c r="D42" s="19" t="s">
        <v>45</v>
      </c>
      <c r="E42" s="20">
        <f aca="true" t="shared" si="20" ref="E42:S43">SUM(E43)</f>
        <v>140000</v>
      </c>
      <c r="F42" s="20">
        <f t="shared" si="20"/>
        <v>0</v>
      </c>
      <c r="G42" s="20">
        <f t="shared" si="20"/>
        <v>140000</v>
      </c>
      <c r="H42" s="20">
        <f t="shared" si="20"/>
        <v>0</v>
      </c>
      <c r="I42" s="20">
        <f t="shared" si="20"/>
        <v>140000</v>
      </c>
      <c r="J42" s="20">
        <f t="shared" si="20"/>
        <v>0</v>
      </c>
      <c r="K42" s="20">
        <f t="shared" si="20"/>
        <v>140000</v>
      </c>
      <c r="L42" s="20">
        <f t="shared" si="20"/>
        <v>0</v>
      </c>
      <c r="M42" s="20">
        <f t="shared" si="20"/>
        <v>140000</v>
      </c>
      <c r="N42" s="20">
        <f t="shared" si="20"/>
        <v>0</v>
      </c>
      <c r="O42" s="20">
        <f t="shared" si="20"/>
        <v>140000</v>
      </c>
      <c r="P42" s="20">
        <f t="shared" si="20"/>
        <v>0</v>
      </c>
      <c r="Q42" s="20">
        <f t="shared" si="20"/>
        <v>140000</v>
      </c>
      <c r="R42" s="20">
        <f t="shared" si="20"/>
        <v>0</v>
      </c>
      <c r="S42" s="20">
        <f t="shared" si="20"/>
        <v>140000</v>
      </c>
    </row>
    <row r="43" spans="1:19" s="76" customFormat="1" ht="21" customHeight="1">
      <c r="A43" s="77"/>
      <c r="B43" s="93">
        <v>71035</v>
      </c>
      <c r="C43" s="92"/>
      <c r="D43" s="95" t="s">
        <v>11</v>
      </c>
      <c r="E43" s="96">
        <f t="shared" si="20"/>
        <v>140000</v>
      </c>
      <c r="F43" s="96">
        <f t="shared" si="20"/>
        <v>0</v>
      </c>
      <c r="G43" s="96">
        <f t="shared" si="20"/>
        <v>140000</v>
      </c>
      <c r="H43" s="96">
        <f t="shared" si="20"/>
        <v>0</v>
      </c>
      <c r="I43" s="96">
        <f t="shared" si="20"/>
        <v>140000</v>
      </c>
      <c r="J43" s="96">
        <f t="shared" si="20"/>
        <v>0</v>
      </c>
      <c r="K43" s="96">
        <f t="shared" si="20"/>
        <v>140000</v>
      </c>
      <c r="L43" s="96">
        <f t="shared" si="20"/>
        <v>0</v>
      </c>
      <c r="M43" s="96">
        <f t="shared" si="20"/>
        <v>140000</v>
      </c>
      <c r="N43" s="96">
        <f t="shared" si="20"/>
        <v>0</v>
      </c>
      <c r="O43" s="96">
        <f t="shared" si="20"/>
        <v>140000</v>
      </c>
      <c r="P43" s="96">
        <f t="shared" si="20"/>
        <v>0</v>
      </c>
      <c r="Q43" s="96">
        <f t="shared" si="20"/>
        <v>140000</v>
      </c>
      <c r="R43" s="96">
        <f t="shared" si="20"/>
        <v>0</v>
      </c>
      <c r="S43" s="96">
        <f t="shared" si="20"/>
        <v>140000</v>
      </c>
    </row>
    <row r="44" spans="1:19" s="76" customFormat="1" ht="21" customHeight="1">
      <c r="A44" s="77"/>
      <c r="B44" s="82"/>
      <c r="C44" s="79">
        <v>6050</v>
      </c>
      <c r="D44" s="84" t="s">
        <v>39</v>
      </c>
      <c r="E44" s="96">
        <f aca="true" t="shared" si="21" ref="E44:Q44">SUM(E45:E46)</f>
        <v>140000</v>
      </c>
      <c r="F44" s="96">
        <f t="shared" si="21"/>
        <v>0</v>
      </c>
      <c r="G44" s="96">
        <f t="shared" si="21"/>
        <v>140000</v>
      </c>
      <c r="H44" s="96">
        <f t="shared" si="21"/>
        <v>0</v>
      </c>
      <c r="I44" s="96">
        <f t="shared" si="21"/>
        <v>140000</v>
      </c>
      <c r="J44" s="96">
        <f t="shared" si="21"/>
        <v>0</v>
      </c>
      <c r="K44" s="96">
        <f t="shared" si="21"/>
        <v>140000</v>
      </c>
      <c r="L44" s="96">
        <f t="shared" si="21"/>
        <v>0</v>
      </c>
      <c r="M44" s="96">
        <f t="shared" si="21"/>
        <v>140000</v>
      </c>
      <c r="N44" s="96">
        <f t="shared" si="21"/>
        <v>0</v>
      </c>
      <c r="O44" s="96">
        <f t="shared" si="21"/>
        <v>140000</v>
      </c>
      <c r="P44" s="96">
        <f t="shared" si="21"/>
        <v>0</v>
      </c>
      <c r="Q44" s="96">
        <f t="shared" si="21"/>
        <v>140000</v>
      </c>
      <c r="R44" s="96">
        <f>SUM(R45:R46)</f>
        <v>0</v>
      </c>
      <c r="S44" s="96">
        <f>SUM(S45:S46)</f>
        <v>140000</v>
      </c>
    </row>
    <row r="45" spans="1:19" s="90" customFormat="1" ht="22.5">
      <c r="A45" s="87"/>
      <c r="B45" s="88"/>
      <c r="C45" s="114"/>
      <c r="D45" s="80" t="s">
        <v>186</v>
      </c>
      <c r="E45" s="91">
        <v>120000</v>
      </c>
      <c r="F45" s="91"/>
      <c r="G45" s="91">
        <f>SUM(E45:F45)</f>
        <v>120000</v>
      </c>
      <c r="H45" s="91"/>
      <c r="I45" s="91">
        <f>SUM(G45:H45)</f>
        <v>120000</v>
      </c>
      <c r="J45" s="91"/>
      <c r="K45" s="91">
        <f>SUM(I45:J45)</f>
        <v>120000</v>
      </c>
      <c r="L45" s="91"/>
      <c r="M45" s="91">
        <f>SUM(K45:L45)</f>
        <v>120000</v>
      </c>
      <c r="N45" s="91"/>
      <c r="O45" s="91">
        <f>SUM(M45:N45)</f>
        <v>120000</v>
      </c>
      <c r="P45" s="91"/>
      <c r="Q45" s="91">
        <f>SUM(O45:P45)</f>
        <v>120000</v>
      </c>
      <c r="R45" s="91"/>
      <c r="S45" s="91">
        <f>SUM(Q45:R45)</f>
        <v>120000</v>
      </c>
    </row>
    <row r="46" spans="1:19" s="90" customFormat="1" ht="21" customHeight="1">
      <c r="A46" s="87"/>
      <c r="B46" s="88"/>
      <c r="C46" s="114"/>
      <c r="D46" s="80" t="s">
        <v>160</v>
      </c>
      <c r="E46" s="91">
        <v>20000</v>
      </c>
      <c r="F46" s="91"/>
      <c r="G46" s="91">
        <f>SUM(E46:F46)</f>
        <v>20000</v>
      </c>
      <c r="H46" s="91"/>
      <c r="I46" s="91">
        <f>SUM(G46:H46)</f>
        <v>20000</v>
      </c>
      <c r="J46" s="91"/>
      <c r="K46" s="91">
        <f>SUM(I46:J46)</f>
        <v>20000</v>
      </c>
      <c r="L46" s="91"/>
      <c r="M46" s="91">
        <f>SUM(K46:L46)</f>
        <v>20000</v>
      </c>
      <c r="N46" s="91"/>
      <c r="O46" s="91">
        <f>SUM(M46:N46)</f>
        <v>20000</v>
      </c>
      <c r="P46" s="91"/>
      <c r="Q46" s="91">
        <f>SUM(O46:P46)</f>
        <v>20000</v>
      </c>
      <c r="R46" s="91"/>
      <c r="S46" s="91">
        <f>SUM(Q46:R46)</f>
        <v>20000</v>
      </c>
    </row>
    <row r="47" spans="1:19" s="98" customFormat="1" ht="21" customHeight="1">
      <c r="A47" s="104">
        <v>750</v>
      </c>
      <c r="B47" s="105"/>
      <c r="C47" s="106"/>
      <c r="D47" s="107" t="s">
        <v>47</v>
      </c>
      <c r="E47" s="97">
        <f aca="true" t="shared" si="22" ref="E47:Q47">SUM(E48,E51,E57)</f>
        <v>207100</v>
      </c>
      <c r="F47" s="97">
        <f t="shared" si="22"/>
        <v>-120000</v>
      </c>
      <c r="G47" s="97">
        <f t="shared" si="22"/>
        <v>87100</v>
      </c>
      <c r="H47" s="97">
        <f t="shared" si="22"/>
        <v>0</v>
      </c>
      <c r="I47" s="97">
        <f t="shared" si="22"/>
        <v>87100</v>
      </c>
      <c r="J47" s="97">
        <f t="shared" si="22"/>
        <v>0</v>
      </c>
      <c r="K47" s="97">
        <f t="shared" si="22"/>
        <v>87100</v>
      </c>
      <c r="L47" s="97">
        <f t="shared" si="22"/>
        <v>0</v>
      </c>
      <c r="M47" s="97">
        <f t="shared" si="22"/>
        <v>87100</v>
      </c>
      <c r="N47" s="97">
        <f t="shared" si="22"/>
        <v>0</v>
      </c>
      <c r="O47" s="97">
        <f t="shared" si="22"/>
        <v>87100</v>
      </c>
      <c r="P47" s="97">
        <f t="shared" si="22"/>
        <v>0</v>
      </c>
      <c r="Q47" s="97">
        <f t="shared" si="22"/>
        <v>87100</v>
      </c>
      <c r="R47" s="97">
        <f>SUM(R48,R51,R57)</f>
        <v>0</v>
      </c>
      <c r="S47" s="97">
        <f>SUM(S48,S51,S57)</f>
        <v>87100</v>
      </c>
    </row>
    <row r="48" spans="1:19" s="76" customFormat="1" ht="21" customHeight="1">
      <c r="A48" s="77"/>
      <c r="B48" s="82">
        <v>75022</v>
      </c>
      <c r="C48" s="83"/>
      <c r="D48" s="21" t="s">
        <v>95</v>
      </c>
      <c r="E48" s="96">
        <f aca="true" t="shared" si="23" ref="E48:S49">SUM(E49)</f>
        <v>5000</v>
      </c>
      <c r="F48" s="96">
        <f t="shared" si="23"/>
        <v>0</v>
      </c>
      <c r="G48" s="96">
        <f t="shared" si="23"/>
        <v>5000</v>
      </c>
      <c r="H48" s="96">
        <f t="shared" si="23"/>
        <v>0</v>
      </c>
      <c r="I48" s="96">
        <f t="shared" si="23"/>
        <v>5000</v>
      </c>
      <c r="J48" s="96">
        <f t="shared" si="23"/>
        <v>0</v>
      </c>
      <c r="K48" s="96">
        <f t="shared" si="23"/>
        <v>5000</v>
      </c>
      <c r="L48" s="96">
        <f t="shared" si="23"/>
        <v>0</v>
      </c>
      <c r="M48" s="96">
        <f t="shared" si="23"/>
        <v>5000</v>
      </c>
      <c r="N48" s="96">
        <f t="shared" si="23"/>
        <v>0</v>
      </c>
      <c r="O48" s="96">
        <f t="shared" si="23"/>
        <v>5000</v>
      </c>
      <c r="P48" s="96">
        <f t="shared" si="23"/>
        <v>0</v>
      </c>
      <c r="Q48" s="96">
        <f t="shared" si="23"/>
        <v>5000</v>
      </c>
      <c r="R48" s="96">
        <f t="shared" si="23"/>
        <v>0</v>
      </c>
      <c r="S48" s="96">
        <f t="shared" si="23"/>
        <v>5000</v>
      </c>
    </row>
    <row r="49" spans="1:19" s="76" customFormat="1" ht="21" customHeight="1">
      <c r="A49" s="77"/>
      <c r="B49" s="82"/>
      <c r="C49" s="83">
        <v>6060</v>
      </c>
      <c r="D49" s="8" t="s">
        <v>58</v>
      </c>
      <c r="E49" s="96">
        <f t="shared" si="23"/>
        <v>5000</v>
      </c>
      <c r="F49" s="96">
        <f t="shared" si="23"/>
        <v>0</v>
      </c>
      <c r="G49" s="96">
        <f t="shared" si="23"/>
        <v>5000</v>
      </c>
      <c r="H49" s="96">
        <f t="shared" si="23"/>
        <v>0</v>
      </c>
      <c r="I49" s="96">
        <f t="shared" si="23"/>
        <v>5000</v>
      </c>
      <c r="J49" s="96">
        <f t="shared" si="23"/>
        <v>0</v>
      </c>
      <c r="K49" s="96">
        <f t="shared" si="23"/>
        <v>5000</v>
      </c>
      <c r="L49" s="96">
        <f t="shared" si="23"/>
        <v>0</v>
      </c>
      <c r="M49" s="96">
        <f t="shared" si="23"/>
        <v>5000</v>
      </c>
      <c r="N49" s="96">
        <f t="shared" si="23"/>
        <v>0</v>
      </c>
      <c r="O49" s="96">
        <f t="shared" si="23"/>
        <v>5000</v>
      </c>
      <c r="P49" s="96">
        <f t="shared" si="23"/>
        <v>0</v>
      </c>
      <c r="Q49" s="96">
        <f t="shared" si="23"/>
        <v>5000</v>
      </c>
      <c r="R49" s="96">
        <f t="shared" si="23"/>
        <v>0</v>
      </c>
      <c r="S49" s="96">
        <f t="shared" si="23"/>
        <v>5000</v>
      </c>
    </row>
    <row r="50" spans="1:19" s="90" customFormat="1" ht="21" customHeight="1">
      <c r="A50" s="87"/>
      <c r="B50" s="88"/>
      <c r="C50" s="101"/>
      <c r="D50" s="80" t="s">
        <v>175</v>
      </c>
      <c r="E50" s="91">
        <v>5000</v>
      </c>
      <c r="F50" s="91"/>
      <c r="G50" s="91">
        <f>SUM(E50:F50)</f>
        <v>5000</v>
      </c>
      <c r="H50" s="91"/>
      <c r="I50" s="91">
        <f>SUM(G50:H50)</f>
        <v>5000</v>
      </c>
      <c r="J50" s="91"/>
      <c r="K50" s="91">
        <f>SUM(I50:J50)</f>
        <v>5000</v>
      </c>
      <c r="L50" s="91"/>
      <c r="M50" s="91">
        <f>SUM(K50:L50)</f>
        <v>5000</v>
      </c>
      <c r="N50" s="91"/>
      <c r="O50" s="91">
        <f>SUM(M50:N50)</f>
        <v>5000</v>
      </c>
      <c r="P50" s="91"/>
      <c r="Q50" s="91">
        <f>SUM(O50:P50)</f>
        <v>5000</v>
      </c>
      <c r="R50" s="91"/>
      <c r="S50" s="91">
        <f>SUM(Q50:R50)</f>
        <v>5000</v>
      </c>
    </row>
    <row r="51" spans="1:19" s="76" customFormat="1" ht="21" customHeight="1">
      <c r="A51" s="77"/>
      <c r="B51" s="82">
        <v>75023</v>
      </c>
      <c r="C51" s="83"/>
      <c r="D51" s="84" t="s">
        <v>16</v>
      </c>
      <c r="E51" s="96">
        <f aca="true" t="shared" si="24" ref="E51:Q51">SUM(E52,E54,)</f>
        <v>198100</v>
      </c>
      <c r="F51" s="96">
        <f t="shared" si="24"/>
        <v>-120000</v>
      </c>
      <c r="G51" s="96">
        <f t="shared" si="24"/>
        <v>78100</v>
      </c>
      <c r="H51" s="96">
        <f t="shared" si="24"/>
        <v>0</v>
      </c>
      <c r="I51" s="96">
        <f t="shared" si="24"/>
        <v>78100</v>
      </c>
      <c r="J51" s="96">
        <f t="shared" si="24"/>
        <v>0</v>
      </c>
      <c r="K51" s="96">
        <f t="shared" si="24"/>
        <v>78100</v>
      </c>
      <c r="L51" s="96">
        <f t="shared" si="24"/>
        <v>0</v>
      </c>
      <c r="M51" s="96">
        <f t="shared" si="24"/>
        <v>78100</v>
      </c>
      <c r="N51" s="96">
        <f t="shared" si="24"/>
        <v>0</v>
      </c>
      <c r="O51" s="96">
        <f t="shared" si="24"/>
        <v>78100</v>
      </c>
      <c r="P51" s="96">
        <f t="shared" si="24"/>
        <v>0</v>
      </c>
      <c r="Q51" s="96">
        <f t="shared" si="24"/>
        <v>78100</v>
      </c>
      <c r="R51" s="96">
        <f>SUM(R52,R54,)</f>
        <v>0</v>
      </c>
      <c r="S51" s="96">
        <f>SUM(S52,S54,)</f>
        <v>78100</v>
      </c>
    </row>
    <row r="52" spans="1:19" s="76" customFormat="1" ht="21" customHeight="1" hidden="1">
      <c r="A52" s="77"/>
      <c r="B52" s="82"/>
      <c r="C52" s="83">
        <v>6050</v>
      </c>
      <c r="D52" s="8" t="s">
        <v>39</v>
      </c>
      <c r="E52" s="96">
        <f aca="true" t="shared" si="25" ref="E52:S52">SUM(E53)</f>
        <v>120000</v>
      </c>
      <c r="F52" s="96">
        <f t="shared" si="25"/>
        <v>-120000</v>
      </c>
      <c r="G52" s="96">
        <f t="shared" si="25"/>
        <v>0</v>
      </c>
      <c r="H52" s="96">
        <f t="shared" si="25"/>
        <v>0</v>
      </c>
      <c r="I52" s="96">
        <f t="shared" si="25"/>
        <v>0</v>
      </c>
      <c r="J52" s="96">
        <f t="shared" si="25"/>
        <v>0</v>
      </c>
      <c r="K52" s="96">
        <f t="shared" si="25"/>
        <v>0</v>
      </c>
      <c r="L52" s="96">
        <f t="shared" si="25"/>
        <v>0</v>
      </c>
      <c r="M52" s="96">
        <f t="shared" si="25"/>
        <v>0</v>
      </c>
      <c r="N52" s="96">
        <f t="shared" si="25"/>
        <v>0</v>
      </c>
      <c r="O52" s="96">
        <f t="shared" si="25"/>
        <v>0</v>
      </c>
      <c r="P52" s="96">
        <f t="shared" si="25"/>
        <v>0</v>
      </c>
      <c r="Q52" s="96">
        <f t="shared" si="25"/>
        <v>0</v>
      </c>
      <c r="R52" s="96">
        <f t="shared" si="25"/>
        <v>0</v>
      </c>
      <c r="S52" s="96">
        <f t="shared" si="25"/>
        <v>0</v>
      </c>
    </row>
    <row r="53" spans="1:19" s="90" customFormat="1" ht="21" customHeight="1" hidden="1">
      <c r="A53" s="87"/>
      <c r="B53" s="88"/>
      <c r="C53" s="101"/>
      <c r="D53" s="80" t="s">
        <v>196</v>
      </c>
      <c r="E53" s="91">
        <v>120000</v>
      </c>
      <c r="F53" s="91">
        <f>-40000-80000</f>
        <v>-120000</v>
      </c>
      <c r="G53" s="91">
        <f>SUM(E53:F53)</f>
        <v>0</v>
      </c>
      <c r="H53" s="91"/>
      <c r="I53" s="91">
        <f>SUM(G53:H53)</f>
        <v>0</v>
      </c>
      <c r="J53" s="91"/>
      <c r="K53" s="91">
        <f>SUM(I53:J53)</f>
        <v>0</v>
      </c>
      <c r="L53" s="91"/>
      <c r="M53" s="91">
        <f>SUM(K53:L53)</f>
        <v>0</v>
      </c>
      <c r="N53" s="91"/>
      <c r="O53" s="91">
        <f>SUM(M53:N53)</f>
        <v>0</v>
      </c>
      <c r="P53" s="91"/>
      <c r="Q53" s="91">
        <f>SUM(O53:P53)</f>
        <v>0</v>
      </c>
      <c r="R53" s="91"/>
      <c r="S53" s="91">
        <f>SUM(Q53:R53)</f>
        <v>0</v>
      </c>
    </row>
    <row r="54" spans="1:19" s="90" customFormat="1" ht="21" customHeight="1">
      <c r="A54" s="87"/>
      <c r="B54" s="88"/>
      <c r="C54" s="83">
        <v>6060</v>
      </c>
      <c r="D54" s="8" t="s">
        <v>58</v>
      </c>
      <c r="E54" s="91">
        <f aca="true" t="shared" si="26" ref="E54:Q54">SUM(E55:E56)</f>
        <v>78100</v>
      </c>
      <c r="F54" s="91">
        <f t="shared" si="26"/>
        <v>0</v>
      </c>
      <c r="G54" s="91">
        <f t="shared" si="26"/>
        <v>78100</v>
      </c>
      <c r="H54" s="91">
        <f t="shared" si="26"/>
        <v>0</v>
      </c>
      <c r="I54" s="91">
        <f t="shared" si="26"/>
        <v>78100</v>
      </c>
      <c r="J54" s="91">
        <f t="shared" si="26"/>
        <v>0</v>
      </c>
      <c r="K54" s="91">
        <f t="shared" si="26"/>
        <v>78100</v>
      </c>
      <c r="L54" s="91">
        <f t="shared" si="26"/>
        <v>0</v>
      </c>
      <c r="M54" s="91">
        <f t="shared" si="26"/>
        <v>78100</v>
      </c>
      <c r="N54" s="91">
        <f t="shared" si="26"/>
        <v>0</v>
      </c>
      <c r="O54" s="91">
        <f t="shared" si="26"/>
        <v>78100</v>
      </c>
      <c r="P54" s="91">
        <f t="shared" si="26"/>
        <v>0</v>
      </c>
      <c r="Q54" s="91">
        <f t="shared" si="26"/>
        <v>78100</v>
      </c>
      <c r="R54" s="91">
        <f>SUM(R55:R56)</f>
        <v>0</v>
      </c>
      <c r="S54" s="91">
        <f>SUM(S55:S56)</f>
        <v>78100</v>
      </c>
    </row>
    <row r="55" spans="1:19" s="12" customFormat="1" ht="21" customHeight="1">
      <c r="A55" s="28"/>
      <c r="B55" s="26"/>
      <c r="C55" s="29"/>
      <c r="D55" s="80" t="s">
        <v>175</v>
      </c>
      <c r="E55" s="61">
        <v>15000</v>
      </c>
      <c r="F55" s="61"/>
      <c r="G55" s="61">
        <f>SUM(E55:F55)</f>
        <v>15000</v>
      </c>
      <c r="H55" s="61"/>
      <c r="I55" s="61">
        <f>SUM(G55:H55)</f>
        <v>15000</v>
      </c>
      <c r="J55" s="61"/>
      <c r="K55" s="61">
        <f>SUM(I55:J55)</f>
        <v>15000</v>
      </c>
      <c r="L55" s="61"/>
      <c r="M55" s="61">
        <f>SUM(K55:L55)</f>
        <v>15000</v>
      </c>
      <c r="N55" s="61"/>
      <c r="O55" s="61">
        <f>SUM(M55:N55)</f>
        <v>15000</v>
      </c>
      <c r="P55" s="61"/>
      <c r="Q55" s="61">
        <f>SUM(O55:P55)</f>
        <v>15000</v>
      </c>
      <c r="R55" s="61"/>
      <c r="S55" s="61">
        <f>SUM(Q55:R55)</f>
        <v>15000</v>
      </c>
    </row>
    <row r="56" spans="1:19" s="12" customFormat="1" ht="21" customHeight="1">
      <c r="A56" s="28"/>
      <c r="B56" s="26"/>
      <c r="C56" s="29"/>
      <c r="D56" s="80" t="s">
        <v>176</v>
      </c>
      <c r="E56" s="61">
        <v>63100</v>
      </c>
      <c r="F56" s="61"/>
      <c r="G56" s="61">
        <f>SUM(E56:F56)</f>
        <v>63100</v>
      </c>
      <c r="H56" s="61"/>
      <c r="I56" s="61">
        <f>SUM(G56:H56)</f>
        <v>63100</v>
      </c>
      <c r="J56" s="61"/>
      <c r="K56" s="61">
        <f>SUM(I56:J56)</f>
        <v>63100</v>
      </c>
      <c r="L56" s="61"/>
      <c r="M56" s="61">
        <f>SUM(K56:L56)</f>
        <v>63100</v>
      </c>
      <c r="N56" s="61"/>
      <c r="O56" s="61">
        <f>SUM(M56:N56)</f>
        <v>63100</v>
      </c>
      <c r="P56" s="61"/>
      <c r="Q56" s="61">
        <f>SUM(O56:P56)</f>
        <v>63100</v>
      </c>
      <c r="R56" s="61"/>
      <c r="S56" s="61">
        <f>SUM(Q56:R56)</f>
        <v>63100</v>
      </c>
    </row>
    <row r="57" spans="1:19" s="76" customFormat="1" ht="21" customHeight="1">
      <c r="A57" s="77"/>
      <c r="B57" s="82">
        <v>75075</v>
      </c>
      <c r="C57" s="83"/>
      <c r="D57" s="21" t="s">
        <v>133</v>
      </c>
      <c r="E57" s="96">
        <f aca="true" t="shared" si="27" ref="E57:S58">SUM(E58)</f>
        <v>4000</v>
      </c>
      <c r="F57" s="96">
        <f t="shared" si="27"/>
        <v>0</v>
      </c>
      <c r="G57" s="96">
        <f t="shared" si="27"/>
        <v>4000</v>
      </c>
      <c r="H57" s="96">
        <f t="shared" si="27"/>
        <v>0</v>
      </c>
      <c r="I57" s="96">
        <f t="shared" si="27"/>
        <v>4000</v>
      </c>
      <c r="J57" s="96">
        <f t="shared" si="27"/>
        <v>0</v>
      </c>
      <c r="K57" s="96">
        <f t="shared" si="27"/>
        <v>4000</v>
      </c>
      <c r="L57" s="96">
        <f t="shared" si="27"/>
        <v>0</v>
      </c>
      <c r="M57" s="96">
        <f t="shared" si="27"/>
        <v>4000</v>
      </c>
      <c r="N57" s="96">
        <f t="shared" si="27"/>
        <v>0</v>
      </c>
      <c r="O57" s="96">
        <f t="shared" si="27"/>
        <v>4000</v>
      </c>
      <c r="P57" s="96">
        <f t="shared" si="27"/>
        <v>0</v>
      </c>
      <c r="Q57" s="96">
        <f t="shared" si="27"/>
        <v>4000</v>
      </c>
      <c r="R57" s="96">
        <f t="shared" si="27"/>
        <v>0</v>
      </c>
      <c r="S57" s="96">
        <f t="shared" si="27"/>
        <v>4000</v>
      </c>
    </row>
    <row r="58" spans="1:19" s="76" customFormat="1" ht="21" customHeight="1">
      <c r="A58" s="77"/>
      <c r="B58" s="82"/>
      <c r="C58" s="83">
        <v>6060</v>
      </c>
      <c r="D58" s="8" t="s">
        <v>58</v>
      </c>
      <c r="E58" s="96">
        <f t="shared" si="27"/>
        <v>4000</v>
      </c>
      <c r="F58" s="96">
        <f t="shared" si="27"/>
        <v>0</v>
      </c>
      <c r="G58" s="96">
        <f t="shared" si="27"/>
        <v>4000</v>
      </c>
      <c r="H58" s="96">
        <f t="shared" si="27"/>
        <v>0</v>
      </c>
      <c r="I58" s="96">
        <f t="shared" si="27"/>
        <v>4000</v>
      </c>
      <c r="J58" s="96">
        <f t="shared" si="27"/>
        <v>0</v>
      </c>
      <c r="K58" s="96">
        <f t="shared" si="27"/>
        <v>4000</v>
      </c>
      <c r="L58" s="96">
        <f t="shared" si="27"/>
        <v>0</v>
      </c>
      <c r="M58" s="96">
        <f t="shared" si="27"/>
        <v>4000</v>
      </c>
      <c r="N58" s="96">
        <f t="shared" si="27"/>
        <v>0</v>
      </c>
      <c r="O58" s="96">
        <f t="shared" si="27"/>
        <v>4000</v>
      </c>
      <c r="P58" s="96">
        <f t="shared" si="27"/>
        <v>0</v>
      </c>
      <c r="Q58" s="96">
        <f t="shared" si="27"/>
        <v>4000</v>
      </c>
      <c r="R58" s="96">
        <f t="shared" si="27"/>
        <v>0</v>
      </c>
      <c r="S58" s="96">
        <f t="shared" si="27"/>
        <v>4000</v>
      </c>
    </row>
    <row r="59" spans="1:19" s="12" customFormat="1" ht="21" customHeight="1">
      <c r="A59" s="28"/>
      <c r="B59" s="26"/>
      <c r="C59" s="29"/>
      <c r="D59" s="30" t="s">
        <v>178</v>
      </c>
      <c r="E59" s="61">
        <v>4000</v>
      </c>
      <c r="F59" s="61"/>
      <c r="G59" s="61">
        <f>SUM(E59:F59)</f>
        <v>4000</v>
      </c>
      <c r="H59" s="61"/>
      <c r="I59" s="61">
        <f>SUM(G59:H59)</f>
        <v>4000</v>
      </c>
      <c r="J59" s="61"/>
      <c r="K59" s="61">
        <f>SUM(I59:J59)</f>
        <v>4000</v>
      </c>
      <c r="L59" s="61"/>
      <c r="M59" s="61">
        <f>SUM(K59:L59)</f>
        <v>4000</v>
      </c>
      <c r="N59" s="61"/>
      <c r="O59" s="61">
        <f>SUM(M59:N59)</f>
        <v>4000</v>
      </c>
      <c r="P59" s="61"/>
      <c r="Q59" s="61">
        <f>SUM(O59:P59)</f>
        <v>4000</v>
      </c>
      <c r="R59" s="61"/>
      <c r="S59" s="61">
        <f>SUM(Q59:R59)</f>
        <v>4000</v>
      </c>
    </row>
    <row r="60" spans="1:19" s="98" customFormat="1" ht="24">
      <c r="A60" s="104">
        <v>754</v>
      </c>
      <c r="B60" s="105"/>
      <c r="C60" s="106"/>
      <c r="D60" s="107" t="s">
        <v>19</v>
      </c>
      <c r="E60" s="97">
        <f aca="true" t="shared" si="28" ref="E60:K60">SUM(E61,E67)</f>
        <v>0</v>
      </c>
      <c r="F60" s="97">
        <f t="shared" si="28"/>
        <v>415000</v>
      </c>
      <c r="G60" s="97">
        <f t="shared" si="28"/>
        <v>415000</v>
      </c>
      <c r="H60" s="97">
        <f t="shared" si="28"/>
        <v>0</v>
      </c>
      <c r="I60" s="97">
        <f t="shared" si="28"/>
        <v>415000</v>
      </c>
      <c r="J60" s="97">
        <f t="shared" si="28"/>
        <v>0</v>
      </c>
      <c r="K60" s="97">
        <f t="shared" si="28"/>
        <v>415000</v>
      </c>
      <c r="L60" s="97">
        <f>SUM(L61,L67)</f>
        <v>0</v>
      </c>
      <c r="M60" s="97">
        <f aca="true" t="shared" si="29" ref="M60:S60">SUM(M61,M67,M70)</f>
        <v>415000</v>
      </c>
      <c r="N60" s="97">
        <f t="shared" si="29"/>
        <v>15000</v>
      </c>
      <c r="O60" s="97">
        <f t="shared" si="29"/>
        <v>430000</v>
      </c>
      <c r="P60" s="97">
        <f t="shared" si="29"/>
        <v>0</v>
      </c>
      <c r="Q60" s="97">
        <f t="shared" si="29"/>
        <v>430000</v>
      </c>
      <c r="R60" s="97">
        <f t="shared" si="29"/>
        <v>0</v>
      </c>
      <c r="S60" s="97">
        <f t="shared" si="29"/>
        <v>430000</v>
      </c>
    </row>
    <row r="61" spans="1:19" s="76" customFormat="1" ht="21" customHeight="1">
      <c r="A61" s="77"/>
      <c r="B61" s="82">
        <v>75411</v>
      </c>
      <c r="C61" s="83"/>
      <c r="D61" s="84" t="s">
        <v>211</v>
      </c>
      <c r="E61" s="96">
        <f>SUM(E65)</f>
        <v>0</v>
      </c>
      <c r="F61" s="96">
        <f>SUM(F65)</f>
        <v>25000</v>
      </c>
      <c r="G61" s="96">
        <f aca="true" t="shared" si="30" ref="G61:M61">SUM(G62,G65)</f>
        <v>25000</v>
      </c>
      <c r="H61" s="96">
        <f t="shared" si="30"/>
        <v>0</v>
      </c>
      <c r="I61" s="96">
        <f t="shared" si="30"/>
        <v>25000</v>
      </c>
      <c r="J61" s="96">
        <f t="shared" si="30"/>
        <v>0</v>
      </c>
      <c r="K61" s="96">
        <f t="shared" si="30"/>
        <v>25000</v>
      </c>
      <c r="L61" s="96">
        <f t="shared" si="30"/>
        <v>0</v>
      </c>
      <c r="M61" s="96">
        <f t="shared" si="30"/>
        <v>25000</v>
      </c>
      <c r="N61" s="96">
        <f aca="true" t="shared" si="31" ref="N61:S61">SUM(N62,N65)</f>
        <v>0</v>
      </c>
      <c r="O61" s="96">
        <f t="shared" si="31"/>
        <v>25000</v>
      </c>
      <c r="P61" s="96">
        <f t="shared" si="31"/>
        <v>0</v>
      </c>
      <c r="Q61" s="96">
        <f t="shared" si="31"/>
        <v>25000</v>
      </c>
      <c r="R61" s="96">
        <f t="shared" si="31"/>
        <v>0</v>
      </c>
      <c r="S61" s="96">
        <f t="shared" si="31"/>
        <v>25000</v>
      </c>
    </row>
    <row r="62" spans="1:19" s="76" customFormat="1" ht="33.75">
      <c r="A62" s="77"/>
      <c r="B62" s="82"/>
      <c r="C62" s="83">
        <v>6170</v>
      </c>
      <c r="D62" s="84" t="s">
        <v>223</v>
      </c>
      <c r="E62" s="96"/>
      <c r="F62" s="96"/>
      <c r="G62" s="96">
        <f aca="true" t="shared" si="32" ref="G62:N62">SUM(G63)</f>
        <v>0</v>
      </c>
      <c r="H62" s="96">
        <f t="shared" si="32"/>
        <v>25000</v>
      </c>
      <c r="I62" s="96">
        <f t="shared" si="32"/>
        <v>25000</v>
      </c>
      <c r="J62" s="96">
        <f t="shared" si="32"/>
        <v>0</v>
      </c>
      <c r="K62" s="96">
        <f t="shared" si="32"/>
        <v>25000</v>
      </c>
      <c r="L62" s="96">
        <f t="shared" si="32"/>
        <v>0</v>
      </c>
      <c r="M62" s="96">
        <f t="shared" si="32"/>
        <v>25000</v>
      </c>
      <c r="N62" s="96">
        <f t="shared" si="32"/>
        <v>0</v>
      </c>
      <c r="O62" s="96">
        <f>SUM(O63:O64)</f>
        <v>25000</v>
      </c>
      <c r="P62" s="96">
        <f>SUM(P63:P64)</f>
        <v>0</v>
      </c>
      <c r="Q62" s="96">
        <f>SUM(Q63:Q64)</f>
        <v>25000</v>
      </c>
      <c r="R62" s="96">
        <f>SUM(R63:R64)</f>
        <v>0</v>
      </c>
      <c r="S62" s="96">
        <f>SUM(S63:S64)</f>
        <v>25000</v>
      </c>
    </row>
    <row r="63" spans="1:19" s="76" customFormat="1" ht="56.25">
      <c r="A63" s="77"/>
      <c r="B63" s="82"/>
      <c r="C63" s="83"/>
      <c r="D63" s="80" t="s">
        <v>224</v>
      </c>
      <c r="E63" s="96"/>
      <c r="F63" s="96"/>
      <c r="G63" s="96">
        <v>0</v>
      </c>
      <c r="H63" s="96">
        <v>25000</v>
      </c>
      <c r="I63" s="96">
        <f>SUM(G63:H63)</f>
        <v>25000</v>
      </c>
      <c r="J63" s="96"/>
      <c r="K63" s="96">
        <f>SUM(I63:J63)</f>
        <v>25000</v>
      </c>
      <c r="L63" s="96"/>
      <c r="M63" s="96">
        <f>SUM(K63:L63)</f>
        <v>25000</v>
      </c>
      <c r="N63" s="96"/>
      <c r="O63" s="96">
        <f>SUM(M63:N63)</f>
        <v>25000</v>
      </c>
      <c r="P63" s="96">
        <v>-25000</v>
      </c>
      <c r="Q63" s="96">
        <f>SUM(O63:P63)</f>
        <v>0</v>
      </c>
      <c r="R63" s="96"/>
      <c r="S63" s="96">
        <f>SUM(Q63:R63)</f>
        <v>0</v>
      </c>
    </row>
    <row r="64" spans="1:19" s="76" customFormat="1" ht="56.25">
      <c r="A64" s="77"/>
      <c r="B64" s="82"/>
      <c r="C64" s="83"/>
      <c r="D64" s="80" t="s">
        <v>278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>
        <v>0</v>
      </c>
      <c r="P64" s="96">
        <v>25000</v>
      </c>
      <c r="Q64" s="96">
        <f>SUM(O64:P64)</f>
        <v>25000</v>
      </c>
      <c r="R64" s="96"/>
      <c r="S64" s="96">
        <f>SUM(Q64:R64)</f>
        <v>25000</v>
      </c>
    </row>
    <row r="65" spans="1:19" s="76" customFormat="1" ht="45" hidden="1">
      <c r="A65" s="77"/>
      <c r="B65" s="82"/>
      <c r="C65" s="83">
        <v>6620</v>
      </c>
      <c r="D65" s="84" t="s">
        <v>210</v>
      </c>
      <c r="E65" s="96">
        <f aca="true" t="shared" si="33" ref="E65:S65">SUM(E66)</f>
        <v>0</v>
      </c>
      <c r="F65" s="96">
        <f t="shared" si="33"/>
        <v>25000</v>
      </c>
      <c r="G65" s="96">
        <f t="shared" si="33"/>
        <v>25000</v>
      </c>
      <c r="H65" s="96">
        <f t="shared" si="33"/>
        <v>-25000</v>
      </c>
      <c r="I65" s="96">
        <f t="shared" si="33"/>
        <v>0</v>
      </c>
      <c r="J65" s="96">
        <f t="shared" si="33"/>
        <v>0</v>
      </c>
      <c r="K65" s="96">
        <f t="shared" si="33"/>
        <v>0</v>
      </c>
      <c r="L65" s="96">
        <f t="shared" si="33"/>
        <v>0</v>
      </c>
      <c r="M65" s="96">
        <f t="shared" si="33"/>
        <v>0</v>
      </c>
      <c r="N65" s="96">
        <f t="shared" si="33"/>
        <v>0</v>
      </c>
      <c r="O65" s="96">
        <f t="shared" si="33"/>
        <v>0</v>
      </c>
      <c r="P65" s="96">
        <f t="shared" si="33"/>
        <v>0</v>
      </c>
      <c r="Q65" s="96">
        <f t="shared" si="33"/>
        <v>0</v>
      </c>
      <c r="R65" s="96">
        <f t="shared" si="33"/>
        <v>0</v>
      </c>
      <c r="S65" s="96">
        <f t="shared" si="33"/>
        <v>0</v>
      </c>
    </row>
    <row r="66" spans="1:19" s="90" customFormat="1" ht="56.25" hidden="1">
      <c r="A66" s="87"/>
      <c r="B66" s="88"/>
      <c r="C66" s="101"/>
      <c r="D66" s="80" t="s">
        <v>254</v>
      </c>
      <c r="E66" s="91">
        <v>0</v>
      </c>
      <c r="F66" s="91">
        <v>25000</v>
      </c>
      <c r="G66" s="91">
        <f>SUM(E66:F66)</f>
        <v>25000</v>
      </c>
      <c r="H66" s="91">
        <v>-25000</v>
      </c>
      <c r="I66" s="91">
        <f>SUM(G66:H66)</f>
        <v>0</v>
      </c>
      <c r="J66" s="91"/>
      <c r="K66" s="91">
        <f>SUM(I66:J66)</f>
        <v>0</v>
      </c>
      <c r="L66" s="91"/>
      <c r="M66" s="91">
        <f>SUM(K66:L66)</f>
        <v>0</v>
      </c>
      <c r="N66" s="91"/>
      <c r="O66" s="91">
        <f>SUM(M66:N66)</f>
        <v>0</v>
      </c>
      <c r="P66" s="91"/>
      <c r="Q66" s="91">
        <f>SUM(O66:P66)</f>
        <v>0</v>
      </c>
      <c r="R66" s="91"/>
      <c r="S66" s="91">
        <f>SUM(Q66:R66)</f>
        <v>0</v>
      </c>
    </row>
    <row r="67" spans="1:19" s="76" customFormat="1" ht="27" customHeight="1">
      <c r="A67" s="77"/>
      <c r="B67" s="82">
        <v>75412</v>
      </c>
      <c r="C67" s="83"/>
      <c r="D67" s="84" t="s">
        <v>61</v>
      </c>
      <c r="E67" s="96">
        <f aca="true" t="shared" si="34" ref="E67:S68">SUM(E68)</f>
        <v>0</v>
      </c>
      <c r="F67" s="96">
        <f t="shared" si="34"/>
        <v>390000</v>
      </c>
      <c r="G67" s="96">
        <f t="shared" si="34"/>
        <v>390000</v>
      </c>
      <c r="H67" s="96">
        <f t="shared" si="34"/>
        <v>0</v>
      </c>
      <c r="I67" s="96">
        <f t="shared" si="34"/>
        <v>390000</v>
      </c>
      <c r="J67" s="96">
        <f t="shared" si="34"/>
        <v>0</v>
      </c>
      <c r="K67" s="96">
        <f t="shared" si="34"/>
        <v>390000</v>
      </c>
      <c r="L67" s="96">
        <f t="shared" si="34"/>
        <v>0</v>
      </c>
      <c r="M67" s="96">
        <f t="shared" si="34"/>
        <v>390000</v>
      </c>
      <c r="N67" s="96">
        <f t="shared" si="34"/>
        <v>0</v>
      </c>
      <c r="O67" s="96">
        <f t="shared" si="34"/>
        <v>390000</v>
      </c>
      <c r="P67" s="96">
        <f t="shared" si="34"/>
        <v>0</v>
      </c>
      <c r="Q67" s="96">
        <f t="shared" si="34"/>
        <v>390000</v>
      </c>
      <c r="R67" s="96">
        <f t="shared" si="34"/>
        <v>0</v>
      </c>
      <c r="S67" s="96">
        <f t="shared" si="34"/>
        <v>390000</v>
      </c>
    </row>
    <row r="68" spans="1:19" s="76" customFormat="1" ht="24.75" customHeight="1">
      <c r="A68" s="77"/>
      <c r="B68" s="82"/>
      <c r="C68" s="83">
        <v>6060</v>
      </c>
      <c r="D68" s="8" t="s">
        <v>58</v>
      </c>
      <c r="E68" s="96">
        <f t="shared" si="34"/>
        <v>0</v>
      </c>
      <c r="F68" s="96">
        <f t="shared" si="34"/>
        <v>390000</v>
      </c>
      <c r="G68" s="96">
        <f t="shared" si="34"/>
        <v>390000</v>
      </c>
      <c r="H68" s="96">
        <f t="shared" si="34"/>
        <v>0</v>
      </c>
      <c r="I68" s="96">
        <f t="shared" si="34"/>
        <v>390000</v>
      </c>
      <c r="J68" s="96">
        <f t="shared" si="34"/>
        <v>0</v>
      </c>
      <c r="K68" s="96">
        <f t="shared" si="34"/>
        <v>390000</v>
      </c>
      <c r="L68" s="96">
        <f t="shared" si="34"/>
        <v>0</v>
      </c>
      <c r="M68" s="96">
        <f t="shared" si="34"/>
        <v>390000</v>
      </c>
      <c r="N68" s="96">
        <f t="shared" si="34"/>
        <v>0</v>
      </c>
      <c r="O68" s="96">
        <f t="shared" si="34"/>
        <v>390000</v>
      </c>
      <c r="P68" s="96">
        <f t="shared" si="34"/>
        <v>0</v>
      </c>
      <c r="Q68" s="96">
        <f t="shared" si="34"/>
        <v>390000</v>
      </c>
      <c r="R68" s="96">
        <f t="shared" si="34"/>
        <v>0</v>
      </c>
      <c r="S68" s="96">
        <f t="shared" si="34"/>
        <v>390000</v>
      </c>
    </row>
    <row r="69" spans="1:19" s="90" customFormat="1" ht="27" customHeight="1">
      <c r="A69" s="87"/>
      <c r="B69" s="88"/>
      <c r="C69" s="101"/>
      <c r="D69" s="80" t="s">
        <v>253</v>
      </c>
      <c r="E69" s="91">
        <v>0</v>
      </c>
      <c r="F69" s="91">
        <v>390000</v>
      </c>
      <c r="G69" s="91">
        <f>SUM(E69:F69)</f>
        <v>390000</v>
      </c>
      <c r="H69" s="91"/>
      <c r="I69" s="91">
        <f>SUM(G69:H69)</f>
        <v>390000</v>
      </c>
      <c r="J69" s="91"/>
      <c r="K69" s="91">
        <f>SUM(I69:J69)</f>
        <v>390000</v>
      </c>
      <c r="L69" s="91"/>
      <c r="M69" s="91">
        <f>SUM(K69:L69)</f>
        <v>390000</v>
      </c>
      <c r="N69" s="91"/>
      <c r="O69" s="91">
        <f>SUM(M69:N69)</f>
        <v>390000</v>
      </c>
      <c r="P69" s="91"/>
      <c r="Q69" s="91">
        <f>SUM(O69:P69)</f>
        <v>390000</v>
      </c>
      <c r="R69" s="91"/>
      <c r="S69" s="91">
        <f>SUM(Q69:R69)</f>
        <v>390000</v>
      </c>
    </row>
    <row r="70" spans="1:19" s="76" customFormat="1" ht="27" customHeight="1">
      <c r="A70" s="77"/>
      <c r="B70" s="82">
        <v>75421</v>
      </c>
      <c r="C70" s="83"/>
      <c r="D70" s="95" t="s">
        <v>220</v>
      </c>
      <c r="E70" s="96"/>
      <c r="F70" s="96"/>
      <c r="G70" s="96"/>
      <c r="H70" s="96"/>
      <c r="I70" s="96"/>
      <c r="J70" s="96"/>
      <c r="K70" s="96"/>
      <c r="L70" s="96"/>
      <c r="M70" s="96">
        <f aca="true" t="shared" si="35" ref="M70:S71">SUM(M71)</f>
        <v>0</v>
      </c>
      <c r="N70" s="96">
        <f t="shared" si="35"/>
        <v>15000</v>
      </c>
      <c r="O70" s="96">
        <f t="shared" si="35"/>
        <v>15000</v>
      </c>
      <c r="P70" s="96">
        <f t="shared" si="35"/>
        <v>0</v>
      </c>
      <c r="Q70" s="96">
        <f t="shared" si="35"/>
        <v>15000</v>
      </c>
      <c r="R70" s="96">
        <f t="shared" si="35"/>
        <v>0</v>
      </c>
      <c r="S70" s="96">
        <f t="shared" si="35"/>
        <v>15000</v>
      </c>
    </row>
    <row r="71" spans="1:19" s="76" customFormat="1" ht="27" customHeight="1">
      <c r="A71" s="77"/>
      <c r="B71" s="82"/>
      <c r="C71" s="83">
        <v>6060</v>
      </c>
      <c r="D71" s="84" t="s">
        <v>58</v>
      </c>
      <c r="E71" s="96"/>
      <c r="F71" s="96"/>
      <c r="G71" s="96"/>
      <c r="H71" s="96"/>
      <c r="I71" s="96"/>
      <c r="J71" s="96"/>
      <c r="K71" s="96"/>
      <c r="L71" s="96"/>
      <c r="M71" s="96">
        <f t="shared" si="35"/>
        <v>0</v>
      </c>
      <c r="N71" s="96">
        <f t="shared" si="35"/>
        <v>15000</v>
      </c>
      <c r="O71" s="96">
        <f t="shared" si="35"/>
        <v>15000</v>
      </c>
      <c r="P71" s="96">
        <f t="shared" si="35"/>
        <v>0</v>
      </c>
      <c r="Q71" s="96">
        <f t="shared" si="35"/>
        <v>15000</v>
      </c>
      <c r="R71" s="96">
        <f t="shared" si="35"/>
        <v>0</v>
      </c>
      <c r="S71" s="96">
        <f t="shared" si="35"/>
        <v>15000</v>
      </c>
    </row>
    <row r="72" spans="1:19" s="90" customFormat="1" ht="33.75">
      <c r="A72" s="87"/>
      <c r="B72" s="88"/>
      <c r="C72" s="101"/>
      <c r="D72" s="80" t="s">
        <v>247</v>
      </c>
      <c r="E72" s="91"/>
      <c r="F72" s="91"/>
      <c r="G72" s="91"/>
      <c r="H72" s="91"/>
      <c r="I72" s="91"/>
      <c r="J72" s="91"/>
      <c r="K72" s="91"/>
      <c r="L72" s="91"/>
      <c r="M72" s="91">
        <v>0</v>
      </c>
      <c r="N72" s="91">
        <v>15000</v>
      </c>
      <c r="O72" s="91">
        <f>SUM(M72:N72)</f>
        <v>15000</v>
      </c>
      <c r="P72" s="91"/>
      <c r="Q72" s="91">
        <f>SUM(O72:P72)</f>
        <v>15000</v>
      </c>
      <c r="R72" s="91"/>
      <c r="S72" s="91">
        <f>SUM(Q72:R72)</f>
        <v>15000</v>
      </c>
    </row>
    <row r="73" spans="1:19" s="23" customFormat="1" ht="21" customHeight="1">
      <c r="A73" s="15">
        <v>758</v>
      </c>
      <c r="B73" s="1"/>
      <c r="C73" s="7"/>
      <c r="D73" s="10" t="s">
        <v>146</v>
      </c>
      <c r="E73" s="24">
        <f aca="true" t="shared" si="36" ref="E73:S74">SUM(E74)</f>
        <v>40000</v>
      </c>
      <c r="F73" s="24">
        <f t="shared" si="36"/>
        <v>280000</v>
      </c>
      <c r="G73" s="24">
        <f t="shared" si="36"/>
        <v>320000</v>
      </c>
      <c r="H73" s="24">
        <f t="shared" si="36"/>
        <v>0</v>
      </c>
      <c r="I73" s="24">
        <f t="shared" si="36"/>
        <v>320000</v>
      </c>
      <c r="J73" s="24">
        <f t="shared" si="36"/>
        <v>-40000</v>
      </c>
      <c r="K73" s="24">
        <f t="shared" si="36"/>
        <v>280000</v>
      </c>
      <c r="L73" s="24">
        <f t="shared" si="36"/>
        <v>0</v>
      </c>
      <c r="M73" s="24">
        <f t="shared" si="36"/>
        <v>280000</v>
      </c>
      <c r="N73" s="24">
        <f t="shared" si="36"/>
        <v>-15000</v>
      </c>
      <c r="O73" s="24">
        <f t="shared" si="36"/>
        <v>265000</v>
      </c>
      <c r="P73" s="24">
        <f t="shared" si="36"/>
        <v>-40000</v>
      </c>
      <c r="Q73" s="24">
        <f t="shared" si="36"/>
        <v>225000</v>
      </c>
      <c r="R73" s="24">
        <f t="shared" si="36"/>
        <v>0</v>
      </c>
      <c r="S73" s="24">
        <f t="shared" si="36"/>
        <v>225000</v>
      </c>
    </row>
    <row r="74" spans="1:19" s="12" customFormat="1" ht="21" customHeight="1">
      <c r="A74" s="46"/>
      <c r="B74" s="32">
        <v>75818</v>
      </c>
      <c r="C74" s="49"/>
      <c r="D74" s="8" t="s">
        <v>67</v>
      </c>
      <c r="E74" s="58">
        <f t="shared" si="36"/>
        <v>40000</v>
      </c>
      <c r="F74" s="58">
        <f t="shared" si="36"/>
        <v>280000</v>
      </c>
      <c r="G74" s="58">
        <f t="shared" si="36"/>
        <v>320000</v>
      </c>
      <c r="H74" s="58">
        <f t="shared" si="36"/>
        <v>0</v>
      </c>
      <c r="I74" s="58">
        <f t="shared" si="36"/>
        <v>320000</v>
      </c>
      <c r="J74" s="58">
        <f t="shared" si="36"/>
        <v>-40000</v>
      </c>
      <c r="K74" s="58">
        <f t="shared" si="36"/>
        <v>280000</v>
      </c>
      <c r="L74" s="58">
        <f t="shared" si="36"/>
        <v>0</v>
      </c>
      <c r="M74" s="58">
        <f t="shared" si="36"/>
        <v>280000</v>
      </c>
      <c r="N74" s="58">
        <f t="shared" si="36"/>
        <v>-15000</v>
      </c>
      <c r="O74" s="58">
        <f t="shared" si="36"/>
        <v>265000</v>
      </c>
      <c r="P74" s="58">
        <f t="shared" si="36"/>
        <v>-40000</v>
      </c>
      <c r="Q74" s="58">
        <f t="shared" si="36"/>
        <v>225000</v>
      </c>
      <c r="R74" s="58">
        <f t="shared" si="36"/>
        <v>0</v>
      </c>
      <c r="S74" s="58">
        <f t="shared" si="36"/>
        <v>225000</v>
      </c>
    </row>
    <row r="75" spans="1:19" s="12" customFormat="1" ht="21" customHeight="1">
      <c r="A75" s="46"/>
      <c r="B75" s="32"/>
      <c r="C75" s="49">
        <v>6800</v>
      </c>
      <c r="D75" s="8" t="s">
        <v>145</v>
      </c>
      <c r="E75" s="58">
        <f aca="true" t="shared" si="37" ref="E75:Q75">SUM(E76:E78)</f>
        <v>40000</v>
      </c>
      <c r="F75" s="58">
        <f t="shared" si="37"/>
        <v>280000</v>
      </c>
      <c r="G75" s="58">
        <f t="shared" si="37"/>
        <v>320000</v>
      </c>
      <c r="H75" s="58">
        <f t="shared" si="37"/>
        <v>0</v>
      </c>
      <c r="I75" s="58">
        <f t="shared" si="37"/>
        <v>320000</v>
      </c>
      <c r="J75" s="58">
        <f t="shared" si="37"/>
        <v>-40000</v>
      </c>
      <c r="K75" s="58">
        <f t="shared" si="37"/>
        <v>280000</v>
      </c>
      <c r="L75" s="58">
        <f t="shared" si="37"/>
        <v>0</v>
      </c>
      <c r="M75" s="58">
        <f t="shared" si="37"/>
        <v>280000</v>
      </c>
      <c r="N75" s="58">
        <f t="shared" si="37"/>
        <v>-15000</v>
      </c>
      <c r="O75" s="58">
        <f t="shared" si="37"/>
        <v>265000</v>
      </c>
      <c r="P75" s="58">
        <f t="shared" si="37"/>
        <v>-40000</v>
      </c>
      <c r="Q75" s="58">
        <f t="shared" si="37"/>
        <v>225000</v>
      </c>
      <c r="R75" s="58">
        <f>SUM(R76:R78)</f>
        <v>0</v>
      </c>
      <c r="S75" s="58">
        <f>SUM(S76:S78)</f>
        <v>225000</v>
      </c>
    </row>
    <row r="76" spans="1:20" s="13" customFormat="1" ht="24" customHeight="1">
      <c r="A76" s="28"/>
      <c r="B76" s="26"/>
      <c r="C76" s="29"/>
      <c r="D76" s="30" t="s">
        <v>170</v>
      </c>
      <c r="E76" s="61">
        <v>40000</v>
      </c>
      <c r="F76" s="61"/>
      <c r="G76" s="61">
        <f>SUM(E76:F76)</f>
        <v>40000</v>
      </c>
      <c r="H76" s="61"/>
      <c r="I76" s="61">
        <f>SUM(G76:H76)</f>
        <v>40000</v>
      </c>
      <c r="J76" s="61"/>
      <c r="K76" s="61">
        <f>SUM(I76:J76)</f>
        <v>40000</v>
      </c>
      <c r="L76" s="61"/>
      <c r="M76" s="61">
        <f>SUM(K76:L76)</f>
        <v>40000</v>
      </c>
      <c r="N76" s="61"/>
      <c r="O76" s="61">
        <f>SUM(M76:N76)</f>
        <v>40000</v>
      </c>
      <c r="P76" s="61">
        <v>-40000</v>
      </c>
      <c r="Q76" s="61">
        <f>SUM(O76:P76)</f>
        <v>0</v>
      </c>
      <c r="R76" s="61"/>
      <c r="S76" s="61">
        <f>SUM(Q76:R76)</f>
        <v>0</v>
      </c>
      <c r="T76" s="141"/>
    </row>
    <row r="77" spans="1:19" s="13" customFormat="1" ht="24" customHeight="1">
      <c r="A77" s="28"/>
      <c r="B77" s="26"/>
      <c r="C77" s="29"/>
      <c r="D77" s="30" t="s">
        <v>218</v>
      </c>
      <c r="E77" s="61">
        <v>0</v>
      </c>
      <c r="F77" s="61">
        <v>200000</v>
      </c>
      <c r="G77" s="61">
        <f>SUM(E77:F77)</f>
        <v>200000</v>
      </c>
      <c r="H77" s="61"/>
      <c r="I77" s="61">
        <f>SUM(G77:H77)</f>
        <v>200000</v>
      </c>
      <c r="J77" s="61">
        <v>-40000</v>
      </c>
      <c r="K77" s="61">
        <f>SUM(I77:J77)</f>
        <v>160000</v>
      </c>
      <c r="L77" s="61"/>
      <c r="M77" s="61">
        <f>SUM(K77:L77)</f>
        <v>160000</v>
      </c>
      <c r="N77" s="61"/>
      <c r="O77" s="61">
        <f>SUM(M77:N77)</f>
        <v>160000</v>
      </c>
      <c r="P77" s="61"/>
      <c r="Q77" s="61">
        <f>SUM(O77:P77)</f>
        <v>160000</v>
      </c>
      <c r="R77" s="61"/>
      <c r="S77" s="61">
        <f>SUM(Q77:R77)</f>
        <v>160000</v>
      </c>
    </row>
    <row r="78" spans="1:21" s="90" customFormat="1" ht="24" customHeight="1">
      <c r="A78" s="87"/>
      <c r="B78" s="88"/>
      <c r="C78" s="101"/>
      <c r="D78" s="80" t="s">
        <v>205</v>
      </c>
      <c r="E78" s="91">
        <v>0</v>
      </c>
      <c r="F78" s="91">
        <v>80000</v>
      </c>
      <c r="G78" s="91">
        <f>SUM(E78:F78)</f>
        <v>80000</v>
      </c>
      <c r="H78" s="91"/>
      <c r="I78" s="91">
        <f>SUM(G78:H78)</f>
        <v>80000</v>
      </c>
      <c r="J78" s="91"/>
      <c r="K78" s="91">
        <f>SUM(I78:J78)</f>
        <v>80000</v>
      </c>
      <c r="L78" s="91"/>
      <c r="M78" s="91">
        <f>SUM(K78:L78)</f>
        <v>80000</v>
      </c>
      <c r="N78" s="91">
        <v>-15000</v>
      </c>
      <c r="O78" s="91">
        <f>SUM(M78:N78)</f>
        <v>65000</v>
      </c>
      <c r="P78" s="91"/>
      <c r="Q78" s="91">
        <f>SUM(O78:P78)</f>
        <v>65000</v>
      </c>
      <c r="R78" s="91"/>
      <c r="S78" s="91">
        <f>SUM(Q78:R78)</f>
        <v>65000</v>
      </c>
      <c r="T78" s="142"/>
      <c r="U78" s="142"/>
    </row>
    <row r="79" spans="1:19" s="23" customFormat="1" ht="21" customHeight="1">
      <c r="A79" s="15">
        <v>801</v>
      </c>
      <c r="B79" s="1"/>
      <c r="C79" s="7"/>
      <c r="D79" s="10" t="s">
        <v>69</v>
      </c>
      <c r="E79" s="9">
        <f aca="true" t="shared" si="38" ref="E79:Q79">SUM(,E91,E80,E83)</f>
        <v>3313500</v>
      </c>
      <c r="F79" s="9">
        <f t="shared" si="38"/>
        <v>-770000</v>
      </c>
      <c r="G79" s="9">
        <f t="shared" si="38"/>
        <v>2543500</v>
      </c>
      <c r="H79" s="9">
        <f t="shared" si="38"/>
        <v>0</v>
      </c>
      <c r="I79" s="9">
        <f t="shared" si="38"/>
        <v>2543500</v>
      </c>
      <c r="J79" s="9">
        <f t="shared" si="38"/>
        <v>0</v>
      </c>
      <c r="K79" s="9">
        <f t="shared" si="38"/>
        <v>2543500</v>
      </c>
      <c r="L79" s="9">
        <f t="shared" si="38"/>
        <v>120000</v>
      </c>
      <c r="M79" s="9">
        <f t="shared" si="38"/>
        <v>2663500</v>
      </c>
      <c r="N79" s="9">
        <f t="shared" si="38"/>
        <v>0</v>
      </c>
      <c r="O79" s="9">
        <f t="shared" si="38"/>
        <v>2663500</v>
      </c>
      <c r="P79" s="9">
        <f t="shared" si="38"/>
        <v>-1981</v>
      </c>
      <c r="Q79" s="9">
        <f t="shared" si="38"/>
        <v>2661519</v>
      </c>
      <c r="R79" s="9">
        <f>SUM(,R91,R80,R83)</f>
        <v>0</v>
      </c>
      <c r="S79" s="9">
        <f>SUM(,S91,S80,S83)</f>
        <v>2661519</v>
      </c>
    </row>
    <row r="80" spans="1:21" s="76" customFormat="1" ht="21" customHeight="1">
      <c r="A80" s="77"/>
      <c r="B80" s="82">
        <v>80101</v>
      </c>
      <c r="C80" s="83"/>
      <c r="D80" s="84" t="s">
        <v>28</v>
      </c>
      <c r="E80" s="85">
        <f aca="true" t="shared" si="39" ref="E80:S81">SUM(E81)</f>
        <v>120000</v>
      </c>
      <c r="F80" s="85">
        <f t="shared" si="39"/>
        <v>0</v>
      </c>
      <c r="G80" s="85">
        <f t="shared" si="39"/>
        <v>120000</v>
      </c>
      <c r="H80" s="85">
        <f t="shared" si="39"/>
        <v>0</v>
      </c>
      <c r="I80" s="85">
        <f t="shared" si="39"/>
        <v>120000</v>
      </c>
      <c r="J80" s="85">
        <f t="shared" si="39"/>
        <v>0</v>
      </c>
      <c r="K80" s="85">
        <f t="shared" si="39"/>
        <v>120000</v>
      </c>
      <c r="L80" s="85">
        <f t="shared" si="39"/>
        <v>120000</v>
      </c>
      <c r="M80" s="85">
        <f t="shared" si="39"/>
        <v>240000</v>
      </c>
      <c r="N80" s="85">
        <f t="shared" si="39"/>
        <v>0</v>
      </c>
      <c r="O80" s="85">
        <f t="shared" si="39"/>
        <v>240000</v>
      </c>
      <c r="P80" s="85">
        <f t="shared" si="39"/>
        <v>0</v>
      </c>
      <c r="Q80" s="85">
        <f t="shared" si="39"/>
        <v>240000</v>
      </c>
      <c r="R80" s="85">
        <f t="shared" si="39"/>
        <v>0</v>
      </c>
      <c r="S80" s="85">
        <f t="shared" si="39"/>
        <v>240000</v>
      </c>
      <c r="U80" s="143"/>
    </row>
    <row r="81" spans="1:19" s="76" customFormat="1" ht="21" customHeight="1">
      <c r="A81" s="77"/>
      <c r="B81" s="82"/>
      <c r="C81" s="83">
        <v>6050</v>
      </c>
      <c r="D81" s="8" t="s">
        <v>39</v>
      </c>
      <c r="E81" s="85">
        <f t="shared" si="39"/>
        <v>120000</v>
      </c>
      <c r="F81" s="85">
        <f t="shared" si="39"/>
        <v>0</v>
      </c>
      <c r="G81" s="85">
        <f t="shared" si="39"/>
        <v>120000</v>
      </c>
      <c r="H81" s="85">
        <f t="shared" si="39"/>
        <v>0</v>
      </c>
      <c r="I81" s="85">
        <f t="shared" si="39"/>
        <v>120000</v>
      </c>
      <c r="J81" s="85">
        <f t="shared" si="39"/>
        <v>0</v>
      </c>
      <c r="K81" s="85">
        <f t="shared" si="39"/>
        <v>120000</v>
      </c>
      <c r="L81" s="85">
        <f t="shared" si="39"/>
        <v>120000</v>
      </c>
      <c r="M81" s="85">
        <f t="shared" si="39"/>
        <v>240000</v>
      </c>
      <c r="N81" s="85">
        <f t="shared" si="39"/>
        <v>0</v>
      </c>
      <c r="O81" s="85">
        <f t="shared" si="39"/>
        <v>240000</v>
      </c>
      <c r="P81" s="85">
        <f t="shared" si="39"/>
        <v>0</v>
      </c>
      <c r="Q81" s="85">
        <f t="shared" si="39"/>
        <v>240000</v>
      </c>
      <c r="R81" s="85">
        <f t="shared" si="39"/>
        <v>0</v>
      </c>
      <c r="S81" s="85">
        <f t="shared" si="39"/>
        <v>240000</v>
      </c>
    </row>
    <row r="82" spans="1:19" s="139" customFormat="1" ht="21" customHeight="1">
      <c r="A82" s="77"/>
      <c r="B82" s="82"/>
      <c r="C82" s="80"/>
      <c r="D82" s="80" t="s">
        <v>197</v>
      </c>
      <c r="E82" s="81">
        <v>120000</v>
      </c>
      <c r="F82" s="81"/>
      <c r="G82" s="81">
        <f>SUM(E82:F82)</f>
        <v>120000</v>
      </c>
      <c r="H82" s="81"/>
      <c r="I82" s="81">
        <f>SUM(G82:H82)</f>
        <v>120000</v>
      </c>
      <c r="J82" s="81"/>
      <c r="K82" s="81">
        <f>SUM(I82:J82)</f>
        <v>120000</v>
      </c>
      <c r="L82" s="81">
        <v>120000</v>
      </c>
      <c r="M82" s="81">
        <f>SUM(K82:L82)</f>
        <v>240000</v>
      </c>
      <c r="N82" s="81"/>
      <c r="O82" s="81">
        <f>SUM(M82:N82)</f>
        <v>240000</v>
      </c>
      <c r="P82" s="81"/>
      <c r="Q82" s="81">
        <f>SUM(O82:P82)</f>
        <v>240000</v>
      </c>
      <c r="R82" s="81"/>
      <c r="S82" s="81">
        <f>SUM(Q82:R82)</f>
        <v>240000</v>
      </c>
    </row>
    <row r="83" spans="1:19" s="76" customFormat="1" ht="20.25" customHeight="1">
      <c r="A83" s="77"/>
      <c r="B83" s="82">
        <v>80104</v>
      </c>
      <c r="C83" s="83"/>
      <c r="D83" s="84" t="s">
        <v>144</v>
      </c>
      <c r="E83" s="85">
        <f aca="true" t="shared" si="40" ref="E83:Q83">SUM(E84,E86)</f>
        <v>93500</v>
      </c>
      <c r="F83" s="85">
        <f t="shared" si="40"/>
        <v>-70000</v>
      </c>
      <c r="G83" s="85">
        <f t="shared" si="40"/>
        <v>23500</v>
      </c>
      <c r="H83" s="85">
        <f t="shared" si="40"/>
        <v>0</v>
      </c>
      <c r="I83" s="85">
        <f t="shared" si="40"/>
        <v>23500</v>
      </c>
      <c r="J83" s="85">
        <f t="shared" si="40"/>
        <v>0</v>
      </c>
      <c r="K83" s="85">
        <f t="shared" si="40"/>
        <v>23500</v>
      </c>
      <c r="L83" s="85">
        <f t="shared" si="40"/>
        <v>0</v>
      </c>
      <c r="M83" s="85">
        <f t="shared" si="40"/>
        <v>23500</v>
      </c>
      <c r="N83" s="85">
        <f t="shared" si="40"/>
        <v>0</v>
      </c>
      <c r="O83" s="85">
        <f t="shared" si="40"/>
        <v>23500</v>
      </c>
      <c r="P83" s="85">
        <f t="shared" si="40"/>
        <v>-1981</v>
      </c>
      <c r="Q83" s="85">
        <f t="shared" si="40"/>
        <v>21519</v>
      </c>
      <c r="R83" s="85">
        <f>SUM(R84,R86)</f>
        <v>0</v>
      </c>
      <c r="S83" s="85">
        <f>SUM(S84,S86)</f>
        <v>21519</v>
      </c>
    </row>
    <row r="84" spans="1:19" s="76" customFormat="1" ht="0.75" customHeight="1" hidden="1">
      <c r="A84" s="77"/>
      <c r="B84" s="82"/>
      <c r="C84" s="83">
        <v>6050</v>
      </c>
      <c r="D84" s="8" t="s">
        <v>39</v>
      </c>
      <c r="E84" s="85">
        <f aca="true" t="shared" si="41" ref="E84:S84">SUM(E85)</f>
        <v>70000</v>
      </c>
      <c r="F84" s="85">
        <f t="shared" si="41"/>
        <v>-70000</v>
      </c>
      <c r="G84" s="85">
        <f t="shared" si="41"/>
        <v>0</v>
      </c>
      <c r="H84" s="85">
        <f t="shared" si="41"/>
        <v>0</v>
      </c>
      <c r="I84" s="85">
        <f t="shared" si="41"/>
        <v>0</v>
      </c>
      <c r="J84" s="85">
        <f t="shared" si="41"/>
        <v>0</v>
      </c>
      <c r="K84" s="85">
        <f t="shared" si="41"/>
        <v>0</v>
      </c>
      <c r="L84" s="85">
        <f t="shared" si="41"/>
        <v>0</v>
      </c>
      <c r="M84" s="85">
        <f t="shared" si="41"/>
        <v>0</v>
      </c>
      <c r="N84" s="85">
        <f t="shared" si="41"/>
        <v>0</v>
      </c>
      <c r="O84" s="85">
        <f t="shared" si="41"/>
        <v>0</v>
      </c>
      <c r="P84" s="85">
        <f t="shared" si="41"/>
        <v>0</v>
      </c>
      <c r="Q84" s="85">
        <f t="shared" si="41"/>
        <v>0</v>
      </c>
      <c r="R84" s="85">
        <f t="shared" si="41"/>
        <v>0</v>
      </c>
      <c r="S84" s="85">
        <f t="shared" si="41"/>
        <v>0</v>
      </c>
    </row>
    <row r="85" spans="1:19" s="90" customFormat="1" ht="21" customHeight="1" hidden="1">
      <c r="A85" s="87"/>
      <c r="B85" s="88"/>
      <c r="C85" s="101"/>
      <c r="D85" s="80" t="s">
        <v>187</v>
      </c>
      <c r="E85" s="81">
        <v>70000</v>
      </c>
      <c r="F85" s="81">
        <v>-70000</v>
      </c>
      <c r="G85" s="81">
        <f>SUM(E85:F85)</f>
        <v>0</v>
      </c>
      <c r="H85" s="81"/>
      <c r="I85" s="81">
        <f>SUM(G85:H85)</f>
        <v>0</v>
      </c>
      <c r="J85" s="81"/>
      <c r="K85" s="81">
        <f>SUM(I85:J85)</f>
        <v>0</v>
      </c>
      <c r="L85" s="81"/>
      <c r="M85" s="81">
        <f>SUM(K85:L85)</f>
        <v>0</v>
      </c>
      <c r="N85" s="81"/>
      <c r="O85" s="81">
        <f>SUM(M85:N85)</f>
        <v>0</v>
      </c>
      <c r="P85" s="81"/>
      <c r="Q85" s="81">
        <f>SUM(O85:P85)</f>
        <v>0</v>
      </c>
      <c r="R85" s="81"/>
      <c r="S85" s="81">
        <f>SUM(Q85:R85)</f>
        <v>0</v>
      </c>
    </row>
    <row r="86" spans="1:19" s="76" customFormat="1" ht="21" customHeight="1">
      <c r="A86" s="77"/>
      <c r="B86" s="82"/>
      <c r="C86" s="83">
        <v>6060</v>
      </c>
      <c r="D86" s="8" t="s">
        <v>58</v>
      </c>
      <c r="E86" s="85">
        <f aca="true" t="shared" si="42" ref="E86:Q86">SUM(E87:E90)</f>
        <v>23500</v>
      </c>
      <c r="F86" s="85">
        <f t="shared" si="42"/>
        <v>0</v>
      </c>
      <c r="G86" s="85">
        <f t="shared" si="42"/>
        <v>23500</v>
      </c>
      <c r="H86" s="85">
        <f t="shared" si="42"/>
        <v>0</v>
      </c>
      <c r="I86" s="85">
        <f t="shared" si="42"/>
        <v>23500</v>
      </c>
      <c r="J86" s="85">
        <f t="shared" si="42"/>
        <v>0</v>
      </c>
      <c r="K86" s="85">
        <f t="shared" si="42"/>
        <v>23500</v>
      </c>
      <c r="L86" s="85">
        <f t="shared" si="42"/>
        <v>0</v>
      </c>
      <c r="M86" s="85">
        <f t="shared" si="42"/>
        <v>23500</v>
      </c>
      <c r="N86" s="85">
        <f t="shared" si="42"/>
        <v>0</v>
      </c>
      <c r="O86" s="85">
        <f t="shared" si="42"/>
        <v>23500</v>
      </c>
      <c r="P86" s="85">
        <f t="shared" si="42"/>
        <v>-1981</v>
      </c>
      <c r="Q86" s="85">
        <f t="shared" si="42"/>
        <v>21519</v>
      </c>
      <c r="R86" s="85">
        <f>SUM(R87:R90)</f>
        <v>0</v>
      </c>
      <c r="S86" s="85">
        <f>SUM(S87:S90)</f>
        <v>21519</v>
      </c>
    </row>
    <row r="87" spans="1:19" s="76" customFormat="1" ht="22.5">
      <c r="A87" s="77"/>
      <c r="B87" s="82"/>
      <c r="C87" s="83"/>
      <c r="D87" s="8" t="s">
        <v>182</v>
      </c>
      <c r="E87" s="85">
        <v>6000</v>
      </c>
      <c r="F87" s="85"/>
      <c r="G87" s="85">
        <f>SUM(E87:F87)</f>
        <v>6000</v>
      </c>
      <c r="H87" s="85"/>
      <c r="I87" s="85">
        <f>SUM(G87:H87)</f>
        <v>6000</v>
      </c>
      <c r="J87" s="85"/>
      <c r="K87" s="85">
        <f>SUM(I87:J87)</f>
        <v>6000</v>
      </c>
      <c r="L87" s="85"/>
      <c r="M87" s="85">
        <f>SUM(K87:L87)</f>
        <v>6000</v>
      </c>
      <c r="N87" s="85"/>
      <c r="O87" s="85">
        <f>SUM(M87:N87)</f>
        <v>6000</v>
      </c>
      <c r="P87" s="85">
        <v>-297</v>
      </c>
      <c r="Q87" s="85">
        <f>SUM(O87:P87)</f>
        <v>5703</v>
      </c>
      <c r="R87" s="85"/>
      <c r="S87" s="85">
        <f>SUM(Q87:R87)</f>
        <v>5703</v>
      </c>
    </row>
    <row r="88" spans="1:19" s="76" customFormat="1" ht="22.5">
      <c r="A88" s="77"/>
      <c r="B88" s="82"/>
      <c r="C88" s="83"/>
      <c r="D88" s="8" t="s">
        <v>198</v>
      </c>
      <c r="E88" s="85">
        <v>7000</v>
      </c>
      <c r="F88" s="85"/>
      <c r="G88" s="85">
        <f>SUM(E88:F88)</f>
        <v>7000</v>
      </c>
      <c r="H88" s="85"/>
      <c r="I88" s="85">
        <f>SUM(G88:H88)</f>
        <v>7000</v>
      </c>
      <c r="J88" s="85"/>
      <c r="K88" s="85">
        <f>SUM(I88:J88)</f>
        <v>7000</v>
      </c>
      <c r="L88" s="85"/>
      <c r="M88" s="85">
        <f>SUM(K88:L88)</f>
        <v>7000</v>
      </c>
      <c r="N88" s="85"/>
      <c r="O88" s="85">
        <f>SUM(M88:N88)</f>
        <v>7000</v>
      </c>
      <c r="P88" s="85">
        <v>-336</v>
      </c>
      <c r="Q88" s="85">
        <f>SUM(O88:P88)</f>
        <v>6664</v>
      </c>
      <c r="R88" s="85"/>
      <c r="S88" s="85">
        <f>SUM(Q88:R88)</f>
        <v>6664</v>
      </c>
    </row>
    <row r="89" spans="1:19" s="76" customFormat="1" ht="22.5">
      <c r="A89" s="77"/>
      <c r="B89" s="82"/>
      <c r="C89" s="83"/>
      <c r="D89" s="8" t="s">
        <v>183</v>
      </c>
      <c r="E89" s="85">
        <v>4500</v>
      </c>
      <c r="F89" s="85"/>
      <c r="G89" s="85">
        <f>SUM(E89:F89)</f>
        <v>4500</v>
      </c>
      <c r="H89" s="85"/>
      <c r="I89" s="85">
        <f>SUM(G89:H89)</f>
        <v>4500</v>
      </c>
      <c r="J89" s="85"/>
      <c r="K89" s="85">
        <f>SUM(I89:J89)</f>
        <v>4500</v>
      </c>
      <c r="L89" s="85"/>
      <c r="M89" s="85">
        <f>SUM(K89:L89)</f>
        <v>4500</v>
      </c>
      <c r="N89" s="85"/>
      <c r="O89" s="85">
        <f>SUM(M89:N89)</f>
        <v>4500</v>
      </c>
      <c r="P89" s="85">
        <v>-998</v>
      </c>
      <c r="Q89" s="85">
        <f>SUM(O89:P89)</f>
        <v>3502</v>
      </c>
      <c r="R89" s="85"/>
      <c r="S89" s="85">
        <f>SUM(Q89:R89)</f>
        <v>3502</v>
      </c>
    </row>
    <row r="90" spans="1:19" s="90" customFormat="1" ht="22.5">
      <c r="A90" s="87"/>
      <c r="B90" s="88"/>
      <c r="C90" s="101"/>
      <c r="D90" s="80" t="s">
        <v>184</v>
      </c>
      <c r="E90" s="81">
        <v>6000</v>
      </c>
      <c r="F90" s="81"/>
      <c r="G90" s="85">
        <f>SUM(E90:F90)</f>
        <v>6000</v>
      </c>
      <c r="H90" s="81"/>
      <c r="I90" s="85">
        <f>SUM(G90:H90)</f>
        <v>6000</v>
      </c>
      <c r="J90" s="81"/>
      <c r="K90" s="85">
        <f>SUM(I90:J90)</f>
        <v>6000</v>
      </c>
      <c r="L90" s="81"/>
      <c r="M90" s="85">
        <f>SUM(K90:L90)</f>
        <v>6000</v>
      </c>
      <c r="N90" s="81"/>
      <c r="O90" s="85">
        <f>SUM(M90:N90)</f>
        <v>6000</v>
      </c>
      <c r="P90" s="81">
        <v>-350</v>
      </c>
      <c r="Q90" s="85">
        <f>SUM(O90:P90)</f>
        <v>5650</v>
      </c>
      <c r="R90" s="81"/>
      <c r="S90" s="85">
        <f>SUM(Q90:R90)</f>
        <v>5650</v>
      </c>
    </row>
    <row r="91" spans="1:19" s="12" customFormat="1" ht="21" customHeight="1">
      <c r="A91" s="46"/>
      <c r="B91" s="32">
        <v>80110</v>
      </c>
      <c r="C91" s="49"/>
      <c r="D91" s="8" t="s">
        <v>29</v>
      </c>
      <c r="E91" s="55">
        <f aca="true" t="shared" si="43" ref="E91:S91">SUM(E92)</f>
        <v>3100000</v>
      </c>
      <c r="F91" s="55">
        <f t="shared" si="43"/>
        <v>-700000</v>
      </c>
      <c r="G91" s="55">
        <f t="shared" si="43"/>
        <v>2400000</v>
      </c>
      <c r="H91" s="55">
        <f t="shared" si="43"/>
        <v>0</v>
      </c>
      <c r="I91" s="55">
        <f t="shared" si="43"/>
        <v>2400000</v>
      </c>
      <c r="J91" s="55">
        <f t="shared" si="43"/>
        <v>0</v>
      </c>
      <c r="K91" s="55">
        <f t="shared" si="43"/>
        <v>2400000</v>
      </c>
      <c r="L91" s="55">
        <f t="shared" si="43"/>
        <v>0</v>
      </c>
      <c r="M91" s="55">
        <f t="shared" si="43"/>
        <v>2400000</v>
      </c>
      <c r="N91" s="55">
        <f t="shared" si="43"/>
        <v>0</v>
      </c>
      <c r="O91" s="55">
        <f t="shared" si="43"/>
        <v>2400000</v>
      </c>
      <c r="P91" s="55">
        <f t="shared" si="43"/>
        <v>0</v>
      </c>
      <c r="Q91" s="55">
        <f t="shared" si="43"/>
        <v>2400000</v>
      </c>
      <c r="R91" s="55">
        <f t="shared" si="43"/>
        <v>0</v>
      </c>
      <c r="S91" s="55">
        <f t="shared" si="43"/>
        <v>2400000</v>
      </c>
    </row>
    <row r="92" spans="1:19" s="12" customFormat="1" ht="21" customHeight="1">
      <c r="A92" s="46"/>
      <c r="B92" s="32"/>
      <c r="C92" s="49">
        <v>6050</v>
      </c>
      <c r="D92" s="8" t="s">
        <v>39</v>
      </c>
      <c r="E92" s="55">
        <f aca="true" t="shared" si="44" ref="E92:Q92">SUM(E93:E94)</f>
        <v>3100000</v>
      </c>
      <c r="F92" s="55">
        <f t="shared" si="44"/>
        <v>-700000</v>
      </c>
      <c r="G92" s="55">
        <f t="shared" si="44"/>
        <v>2400000</v>
      </c>
      <c r="H92" s="55">
        <f t="shared" si="44"/>
        <v>0</v>
      </c>
      <c r="I92" s="55">
        <f t="shared" si="44"/>
        <v>2400000</v>
      </c>
      <c r="J92" s="55">
        <f t="shared" si="44"/>
        <v>0</v>
      </c>
      <c r="K92" s="55">
        <f t="shared" si="44"/>
        <v>2400000</v>
      </c>
      <c r="L92" s="55">
        <f t="shared" si="44"/>
        <v>0</v>
      </c>
      <c r="M92" s="55">
        <f t="shared" si="44"/>
        <v>2400000</v>
      </c>
      <c r="N92" s="55">
        <f t="shared" si="44"/>
        <v>0</v>
      </c>
      <c r="O92" s="55">
        <f t="shared" si="44"/>
        <v>2400000</v>
      </c>
      <c r="P92" s="55">
        <f t="shared" si="44"/>
        <v>0</v>
      </c>
      <c r="Q92" s="55">
        <f t="shared" si="44"/>
        <v>2400000</v>
      </c>
      <c r="R92" s="55">
        <f>SUM(R93:R94)</f>
        <v>0</v>
      </c>
      <c r="S92" s="55">
        <f>SUM(S93:S94)</f>
        <v>2400000</v>
      </c>
    </row>
    <row r="93" spans="1:19" s="13" customFormat="1" ht="22.5" hidden="1">
      <c r="A93" s="28"/>
      <c r="B93" s="26"/>
      <c r="C93" s="29"/>
      <c r="D93" s="30" t="s">
        <v>231</v>
      </c>
      <c r="E93" s="31">
        <v>700000</v>
      </c>
      <c r="F93" s="31">
        <v>-700000</v>
      </c>
      <c r="G93" s="31">
        <f>SUM(E93:F93)</f>
        <v>0</v>
      </c>
      <c r="H93" s="31"/>
      <c r="I93" s="31">
        <f>SUM(G93:H93)</f>
        <v>0</v>
      </c>
      <c r="J93" s="31"/>
      <c r="K93" s="31">
        <f>SUM(I93:J93)</f>
        <v>0</v>
      </c>
      <c r="L93" s="31"/>
      <c r="M93" s="31">
        <f>SUM(K93:L93)</f>
        <v>0</v>
      </c>
      <c r="N93" s="31"/>
      <c r="O93" s="31">
        <f>SUM(M93:N93)</f>
        <v>0</v>
      </c>
      <c r="P93" s="31"/>
      <c r="Q93" s="31">
        <f>SUM(O93:P93)</f>
        <v>0</v>
      </c>
      <c r="R93" s="31"/>
      <c r="S93" s="31">
        <f>SUM(Q93:R93)</f>
        <v>0</v>
      </c>
    </row>
    <row r="94" spans="1:19" s="13" customFormat="1" ht="21" customHeight="1">
      <c r="A94" s="28"/>
      <c r="B94" s="26"/>
      <c r="C94" s="29"/>
      <c r="D94" s="30" t="s">
        <v>185</v>
      </c>
      <c r="E94" s="31">
        <f>2600000-200000</f>
        <v>2400000</v>
      </c>
      <c r="F94" s="31"/>
      <c r="G94" s="31">
        <f>SUM(E94:F94)</f>
        <v>2400000</v>
      </c>
      <c r="H94" s="31"/>
      <c r="I94" s="31">
        <f>SUM(G94:H94)</f>
        <v>2400000</v>
      </c>
      <c r="J94" s="31"/>
      <c r="K94" s="31">
        <f>SUM(I94:J94)</f>
        <v>2400000</v>
      </c>
      <c r="L94" s="31"/>
      <c r="M94" s="31">
        <f>SUM(K94:L94)</f>
        <v>2400000</v>
      </c>
      <c r="N94" s="31"/>
      <c r="O94" s="31">
        <f>SUM(M94:N94)</f>
        <v>2400000</v>
      </c>
      <c r="P94" s="31"/>
      <c r="Q94" s="31">
        <f>SUM(O94:P94)</f>
        <v>2400000</v>
      </c>
      <c r="R94" s="31"/>
      <c r="S94" s="31">
        <f>SUM(Q94:R94)</f>
        <v>2400000</v>
      </c>
    </row>
    <row r="95" spans="1:19" s="98" customFormat="1" ht="21" customHeight="1">
      <c r="A95" s="104">
        <v>851</v>
      </c>
      <c r="B95" s="105"/>
      <c r="C95" s="106"/>
      <c r="D95" s="107" t="s">
        <v>30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>
        <f aca="true" t="shared" si="45" ref="O95:S97">SUM(O96)</f>
        <v>0</v>
      </c>
      <c r="P95" s="108">
        <f t="shared" si="45"/>
        <v>61517</v>
      </c>
      <c r="Q95" s="108">
        <f t="shared" si="45"/>
        <v>61517</v>
      </c>
      <c r="R95" s="108">
        <f t="shared" si="45"/>
        <v>0</v>
      </c>
      <c r="S95" s="108">
        <f t="shared" si="45"/>
        <v>61517</v>
      </c>
    </row>
    <row r="96" spans="1:19" s="76" customFormat="1" ht="21" customHeight="1">
      <c r="A96" s="77"/>
      <c r="B96" s="82">
        <v>85154</v>
      </c>
      <c r="C96" s="83"/>
      <c r="D96" s="21" t="s">
        <v>31</v>
      </c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>
        <f t="shared" si="45"/>
        <v>0</v>
      </c>
      <c r="P96" s="85">
        <f t="shared" si="45"/>
        <v>61517</v>
      </c>
      <c r="Q96" s="85">
        <f t="shared" si="45"/>
        <v>61517</v>
      </c>
      <c r="R96" s="85">
        <f t="shared" si="45"/>
        <v>0</v>
      </c>
      <c r="S96" s="85">
        <f t="shared" si="45"/>
        <v>61517</v>
      </c>
    </row>
    <row r="97" spans="1:19" s="76" customFormat="1" ht="21" customHeight="1">
      <c r="A97" s="77"/>
      <c r="B97" s="82"/>
      <c r="C97" s="83">
        <v>6050</v>
      </c>
      <c r="D97" s="8" t="s">
        <v>39</v>
      </c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>
        <f t="shared" si="45"/>
        <v>0</v>
      </c>
      <c r="P97" s="85">
        <f t="shared" si="45"/>
        <v>61517</v>
      </c>
      <c r="Q97" s="85">
        <f t="shared" si="45"/>
        <v>61517</v>
      </c>
      <c r="R97" s="85">
        <f t="shared" si="45"/>
        <v>0</v>
      </c>
      <c r="S97" s="85">
        <f t="shared" si="45"/>
        <v>61517</v>
      </c>
    </row>
    <row r="98" spans="1:19" s="13" customFormat="1" ht="21" customHeight="1">
      <c r="A98" s="28"/>
      <c r="B98" s="26"/>
      <c r="C98" s="29"/>
      <c r="D98" s="144" t="s">
        <v>279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>
        <v>0</v>
      </c>
      <c r="P98" s="31">
        <v>61517</v>
      </c>
      <c r="Q98" s="31">
        <f>SUM(O98:P98)</f>
        <v>61517</v>
      </c>
      <c r="R98" s="31"/>
      <c r="S98" s="31">
        <f>SUM(Q98:R98)</f>
        <v>61517</v>
      </c>
    </row>
    <row r="99" spans="1:19" s="98" customFormat="1" ht="21" customHeight="1">
      <c r="A99" s="104">
        <v>854</v>
      </c>
      <c r="B99" s="105"/>
      <c r="C99" s="106"/>
      <c r="D99" s="107" t="s">
        <v>32</v>
      </c>
      <c r="E99" s="108">
        <f>SUM(E100)</f>
        <v>0</v>
      </c>
      <c r="F99" s="108">
        <f aca="true" t="shared" si="46" ref="F99:S101">SUM(F100)</f>
        <v>40000</v>
      </c>
      <c r="G99" s="108">
        <f t="shared" si="46"/>
        <v>40000</v>
      </c>
      <c r="H99" s="108">
        <f t="shared" si="46"/>
        <v>0</v>
      </c>
      <c r="I99" s="108">
        <f t="shared" si="46"/>
        <v>40000</v>
      </c>
      <c r="J99" s="108">
        <f t="shared" si="46"/>
        <v>0</v>
      </c>
      <c r="K99" s="108">
        <f t="shared" si="46"/>
        <v>40000</v>
      </c>
      <c r="L99" s="108">
        <f t="shared" si="46"/>
        <v>0</v>
      </c>
      <c r="M99" s="108">
        <f t="shared" si="46"/>
        <v>40000</v>
      </c>
      <c r="N99" s="108">
        <f t="shared" si="46"/>
        <v>0</v>
      </c>
      <c r="O99" s="108">
        <f t="shared" si="46"/>
        <v>40000</v>
      </c>
      <c r="P99" s="108">
        <f t="shared" si="46"/>
        <v>0</v>
      </c>
      <c r="Q99" s="108">
        <f t="shared" si="46"/>
        <v>40000</v>
      </c>
      <c r="R99" s="108">
        <f t="shared" si="46"/>
        <v>0</v>
      </c>
      <c r="S99" s="108">
        <f t="shared" si="46"/>
        <v>40000</v>
      </c>
    </row>
    <row r="100" spans="1:19" s="76" customFormat="1" ht="22.5">
      <c r="A100" s="77"/>
      <c r="B100" s="82">
        <v>85412</v>
      </c>
      <c r="C100" s="83"/>
      <c r="D100" s="84" t="s">
        <v>212</v>
      </c>
      <c r="E100" s="85">
        <f>SUM(E101)</f>
        <v>0</v>
      </c>
      <c r="F100" s="85">
        <f t="shared" si="46"/>
        <v>40000</v>
      </c>
      <c r="G100" s="85">
        <f t="shared" si="46"/>
        <v>40000</v>
      </c>
      <c r="H100" s="85">
        <f t="shared" si="46"/>
        <v>0</v>
      </c>
      <c r="I100" s="85">
        <f t="shared" si="46"/>
        <v>40000</v>
      </c>
      <c r="J100" s="85">
        <f t="shared" si="46"/>
        <v>0</v>
      </c>
      <c r="K100" s="85">
        <f t="shared" si="46"/>
        <v>40000</v>
      </c>
      <c r="L100" s="85">
        <f t="shared" si="46"/>
        <v>0</v>
      </c>
      <c r="M100" s="85">
        <f t="shared" si="46"/>
        <v>40000</v>
      </c>
      <c r="N100" s="85">
        <f t="shared" si="46"/>
        <v>0</v>
      </c>
      <c r="O100" s="85">
        <f t="shared" si="46"/>
        <v>40000</v>
      </c>
      <c r="P100" s="85">
        <f t="shared" si="46"/>
        <v>0</v>
      </c>
      <c r="Q100" s="85">
        <f t="shared" si="46"/>
        <v>40000</v>
      </c>
      <c r="R100" s="85">
        <f t="shared" si="46"/>
        <v>0</v>
      </c>
      <c r="S100" s="85">
        <f t="shared" si="46"/>
        <v>40000</v>
      </c>
    </row>
    <row r="101" spans="1:19" s="76" customFormat="1" ht="21" customHeight="1">
      <c r="A101" s="77"/>
      <c r="B101" s="82"/>
      <c r="C101" s="83">
        <v>6050</v>
      </c>
      <c r="D101" s="8" t="s">
        <v>39</v>
      </c>
      <c r="E101" s="85">
        <f>SUM(E102)</f>
        <v>0</v>
      </c>
      <c r="F101" s="85">
        <f t="shared" si="46"/>
        <v>40000</v>
      </c>
      <c r="G101" s="85">
        <f t="shared" si="46"/>
        <v>40000</v>
      </c>
      <c r="H101" s="85">
        <f t="shared" si="46"/>
        <v>0</v>
      </c>
      <c r="I101" s="85">
        <f t="shared" si="46"/>
        <v>40000</v>
      </c>
      <c r="J101" s="85">
        <f t="shared" si="46"/>
        <v>0</v>
      </c>
      <c r="K101" s="85">
        <f t="shared" si="46"/>
        <v>40000</v>
      </c>
      <c r="L101" s="85">
        <f t="shared" si="46"/>
        <v>0</v>
      </c>
      <c r="M101" s="85">
        <f t="shared" si="46"/>
        <v>40000</v>
      </c>
      <c r="N101" s="85">
        <f t="shared" si="46"/>
        <v>0</v>
      </c>
      <c r="O101" s="85">
        <f t="shared" si="46"/>
        <v>40000</v>
      </c>
      <c r="P101" s="85">
        <f t="shared" si="46"/>
        <v>0</v>
      </c>
      <c r="Q101" s="85">
        <f t="shared" si="46"/>
        <v>40000</v>
      </c>
      <c r="R101" s="85">
        <f t="shared" si="46"/>
        <v>0</v>
      </c>
      <c r="S101" s="85">
        <f t="shared" si="46"/>
        <v>40000</v>
      </c>
    </row>
    <row r="102" spans="1:19" s="13" customFormat="1" ht="21" customHeight="1">
      <c r="A102" s="28"/>
      <c r="B102" s="26"/>
      <c r="C102" s="29"/>
      <c r="D102" s="30" t="s">
        <v>216</v>
      </c>
      <c r="E102" s="31">
        <v>0</v>
      </c>
      <c r="F102" s="31">
        <v>40000</v>
      </c>
      <c r="G102" s="31">
        <f>SUM(E102:F102)</f>
        <v>40000</v>
      </c>
      <c r="H102" s="31"/>
      <c r="I102" s="31">
        <f>SUM(G102:H102)</f>
        <v>40000</v>
      </c>
      <c r="J102" s="31"/>
      <c r="K102" s="31">
        <f>SUM(I102:J102)</f>
        <v>40000</v>
      </c>
      <c r="L102" s="31"/>
      <c r="M102" s="31">
        <f>SUM(K102:L102)</f>
        <v>40000</v>
      </c>
      <c r="N102" s="31"/>
      <c r="O102" s="31">
        <f>SUM(M102:N102)</f>
        <v>40000</v>
      </c>
      <c r="P102" s="31"/>
      <c r="Q102" s="31">
        <f>SUM(O102:P102)</f>
        <v>40000</v>
      </c>
      <c r="R102" s="31"/>
      <c r="S102" s="31">
        <f>SUM(Q102:R102)</f>
        <v>40000</v>
      </c>
    </row>
    <row r="103" spans="1:19" s="23" customFormat="1" ht="21" customHeight="1">
      <c r="A103" s="15" t="s">
        <v>79</v>
      </c>
      <c r="B103" s="1"/>
      <c r="C103" s="11"/>
      <c r="D103" s="10" t="s">
        <v>33</v>
      </c>
      <c r="E103" s="9">
        <f aca="true" t="shared" si="47" ref="E103:K103">SUM(E104,E116)</f>
        <v>145000</v>
      </c>
      <c r="F103" s="9">
        <f t="shared" si="47"/>
        <v>320000</v>
      </c>
      <c r="G103" s="9">
        <f t="shared" si="47"/>
        <v>465000</v>
      </c>
      <c r="H103" s="9">
        <f t="shared" si="47"/>
        <v>0</v>
      </c>
      <c r="I103" s="9">
        <f t="shared" si="47"/>
        <v>465000</v>
      </c>
      <c r="J103" s="9">
        <f t="shared" si="47"/>
        <v>0</v>
      </c>
      <c r="K103" s="9">
        <f t="shared" si="47"/>
        <v>465000</v>
      </c>
      <c r="L103" s="9">
        <f>SUM(L104,L116)</f>
        <v>0</v>
      </c>
      <c r="M103" s="9">
        <f>SUM(M104,M116)</f>
        <v>465000</v>
      </c>
      <c r="N103" s="9">
        <f>SUM(N104,N116)</f>
        <v>0</v>
      </c>
      <c r="O103" s="9">
        <f>SUM(O104,O116,O113)</f>
        <v>465000</v>
      </c>
      <c r="P103" s="9">
        <f>SUM(P104,P116,P113)</f>
        <v>-167519</v>
      </c>
      <c r="Q103" s="9">
        <f>SUM(Q104,Q116,Q113)</f>
        <v>297481</v>
      </c>
      <c r="R103" s="9">
        <f>SUM(R104,R116,R113)</f>
        <v>0</v>
      </c>
      <c r="S103" s="9">
        <f>SUM(S104,S116,S113)</f>
        <v>297481</v>
      </c>
    </row>
    <row r="104" spans="1:19" s="76" customFormat="1" ht="21" customHeight="1">
      <c r="A104" s="77"/>
      <c r="B104" s="82">
        <v>90001</v>
      </c>
      <c r="C104" s="86"/>
      <c r="D104" s="21" t="s">
        <v>34</v>
      </c>
      <c r="E104" s="85">
        <f aca="true" t="shared" si="48" ref="E104:N104">SUM(E107)</f>
        <v>100000</v>
      </c>
      <c r="F104" s="85">
        <f t="shared" si="48"/>
        <v>250000</v>
      </c>
      <c r="G104" s="85">
        <f t="shared" si="48"/>
        <v>350000</v>
      </c>
      <c r="H104" s="85">
        <f t="shared" si="48"/>
        <v>0</v>
      </c>
      <c r="I104" s="85">
        <f t="shared" si="48"/>
        <v>350000</v>
      </c>
      <c r="J104" s="85">
        <f t="shared" si="48"/>
        <v>0</v>
      </c>
      <c r="K104" s="85">
        <f t="shared" si="48"/>
        <v>350000</v>
      </c>
      <c r="L104" s="85">
        <f t="shared" si="48"/>
        <v>0</v>
      </c>
      <c r="M104" s="85">
        <f t="shared" si="48"/>
        <v>350000</v>
      </c>
      <c r="N104" s="85">
        <f t="shared" si="48"/>
        <v>0</v>
      </c>
      <c r="O104" s="85">
        <f>SUM(O107,O105)</f>
        <v>350000</v>
      </c>
      <c r="P104" s="85">
        <f>SUM(P107,P105)</f>
        <v>-199519</v>
      </c>
      <c r="Q104" s="85">
        <f>SUM(Q107,Q105)</f>
        <v>150481</v>
      </c>
      <c r="R104" s="85">
        <f>SUM(R107,R105)</f>
        <v>0</v>
      </c>
      <c r="S104" s="85">
        <f>SUM(S107,S105)</f>
        <v>150481</v>
      </c>
    </row>
    <row r="105" spans="1:19" s="76" customFormat="1" ht="45">
      <c r="A105" s="77"/>
      <c r="B105" s="82"/>
      <c r="C105" s="86">
        <v>6010</v>
      </c>
      <c r="D105" s="21" t="s">
        <v>280</v>
      </c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>
        <f>SUM(O106)</f>
        <v>0</v>
      </c>
      <c r="P105" s="85">
        <f>SUM(P106)</f>
        <v>481</v>
      </c>
      <c r="Q105" s="85">
        <f>SUM(Q106)</f>
        <v>481</v>
      </c>
      <c r="R105" s="85">
        <f>SUM(R106)</f>
        <v>0</v>
      </c>
      <c r="S105" s="85">
        <f>SUM(S106)</f>
        <v>481</v>
      </c>
    </row>
    <row r="106" spans="1:19" s="76" customFormat="1" ht="21" customHeight="1">
      <c r="A106" s="77"/>
      <c r="B106" s="82"/>
      <c r="C106" s="86"/>
      <c r="D106" s="21" t="s">
        <v>281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>
        <v>0</v>
      </c>
      <c r="P106" s="85">
        <v>481</v>
      </c>
      <c r="Q106" s="85">
        <f>SUM(O106:P106)</f>
        <v>481</v>
      </c>
      <c r="R106" s="85"/>
      <c r="S106" s="85">
        <f>SUM(Q106:R106)</f>
        <v>481</v>
      </c>
    </row>
    <row r="107" spans="1:19" s="76" customFormat="1" ht="21.75" customHeight="1">
      <c r="A107" s="77"/>
      <c r="B107" s="82"/>
      <c r="C107" s="86">
        <v>6050</v>
      </c>
      <c r="D107" s="8" t="s">
        <v>39</v>
      </c>
      <c r="E107" s="85">
        <f aca="true" t="shared" si="49" ref="E107:Q107">SUM(E108:E112)</f>
        <v>100000</v>
      </c>
      <c r="F107" s="85">
        <f t="shared" si="49"/>
        <v>250000</v>
      </c>
      <c r="G107" s="85">
        <f t="shared" si="49"/>
        <v>350000</v>
      </c>
      <c r="H107" s="85">
        <f t="shared" si="49"/>
        <v>0</v>
      </c>
      <c r="I107" s="85">
        <f t="shared" si="49"/>
        <v>350000</v>
      </c>
      <c r="J107" s="85">
        <f t="shared" si="49"/>
        <v>0</v>
      </c>
      <c r="K107" s="85">
        <f t="shared" si="49"/>
        <v>350000</v>
      </c>
      <c r="L107" s="85">
        <f t="shared" si="49"/>
        <v>0</v>
      </c>
      <c r="M107" s="85">
        <f t="shared" si="49"/>
        <v>350000</v>
      </c>
      <c r="N107" s="85">
        <f t="shared" si="49"/>
        <v>0</v>
      </c>
      <c r="O107" s="85">
        <f t="shared" si="49"/>
        <v>350000</v>
      </c>
      <c r="P107" s="85">
        <f t="shared" si="49"/>
        <v>-200000</v>
      </c>
      <c r="Q107" s="85">
        <f t="shared" si="49"/>
        <v>150000</v>
      </c>
      <c r="R107" s="85">
        <f>SUM(R108:R112)</f>
        <v>0</v>
      </c>
      <c r="S107" s="85">
        <f>SUM(S108:S112)</f>
        <v>150000</v>
      </c>
    </row>
    <row r="108" spans="1:19" s="90" customFormat="1" ht="22.5" hidden="1">
      <c r="A108" s="87"/>
      <c r="B108" s="88"/>
      <c r="C108" s="89"/>
      <c r="D108" s="116" t="s">
        <v>180</v>
      </c>
      <c r="E108" s="81">
        <v>100000</v>
      </c>
      <c r="F108" s="81">
        <v>-100000</v>
      </c>
      <c r="G108" s="81">
        <f>SUM(E108:F108)</f>
        <v>0</v>
      </c>
      <c r="H108" s="81"/>
      <c r="I108" s="81">
        <f>SUM(G108:H108)</f>
        <v>0</v>
      </c>
      <c r="J108" s="81"/>
      <c r="K108" s="81">
        <f>SUM(I108:J108)</f>
        <v>0</v>
      </c>
      <c r="L108" s="81"/>
      <c r="M108" s="81">
        <f>SUM(K108:L108)</f>
        <v>0</v>
      </c>
      <c r="N108" s="81"/>
      <c r="O108" s="81">
        <f>SUM(M108:N108)</f>
        <v>0</v>
      </c>
      <c r="P108" s="81"/>
      <c r="Q108" s="81">
        <f>SUM(O108:P108)</f>
        <v>0</v>
      </c>
      <c r="R108" s="81"/>
      <c r="S108" s="81">
        <f>SUM(Q108:R108)</f>
        <v>0</v>
      </c>
    </row>
    <row r="109" spans="1:19" s="90" customFormat="1" ht="20.25" customHeight="1">
      <c r="A109" s="87"/>
      <c r="B109" s="88"/>
      <c r="C109" s="89"/>
      <c r="D109" s="116" t="s">
        <v>208</v>
      </c>
      <c r="E109" s="81">
        <v>0</v>
      </c>
      <c r="F109" s="81">
        <v>100000</v>
      </c>
      <c r="G109" s="81">
        <f>SUM(E109:F109)</f>
        <v>100000</v>
      </c>
      <c r="H109" s="81"/>
      <c r="I109" s="81">
        <f>SUM(G109:H109)</f>
        <v>100000</v>
      </c>
      <c r="J109" s="81"/>
      <c r="K109" s="81">
        <f>SUM(I109:J109)</f>
        <v>100000</v>
      </c>
      <c r="L109" s="81"/>
      <c r="M109" s="81">
        <f>SUM(K109:L109)</f>
        <v>100000</v>
      </c>
      <c r="N109" s="81"/>
      <c r="O109" s="81">
        <f>SUM(M109:N109)</f>
        <v>100000</v>
      </c>
      <c r="P109" s="81"/>
      <c r="Q109" s="81">
        <f>SUM(O109:P109)</f>
        <v>100000</v>
      </c>
      <c r="R109" s="81"/>
      <c r="S109" s="81">
        <f>SUM(Q109:R109)</f>
        <v>100000</v>
      </c>
    </row>
    <row r="110" spans="1:19" s="90" customFormat="1" ht="33.75">
      <c r="A110" s="87"/>
      <c r="B110" s="88"/>
      <c r="C110" s="89"/>
      <c r="D110" s="116" t="s">
        <v>232</v>
      </c>
      <c r="E110" s="81">
        <v>0</v>
      </c>
      <c r="F110" s="81">
        <v>50000</v>
      </c>
      <c r="G110" s="81">
        <f>SUM(E110:F110)</f>
        <v>50000</v>
      </c>
      <c r="H110" s="81"/>
      <c r="I110" s="81">
        <f>SUM(G110:H110)</f>
        <v>50000</v>
      </c>
      <c r="J110" s="81"/>
      <c r="K110" s="81">
        <f>SUM(I110:J110)</f>
        <v>50000</v>
      </c>
      <c r="L110" s="81"/>
      <c r="M110" s="81">
        <f>SUM(K110:L110)</f>
        <v>50000</v>
      </c>
      <c r="N110" s="81"/>
      <c r="O110" s="81">
        <f>SUM(M110:N110)</f>
        <v>50000</v>
      </c>
      <c r="P110" s="81"/>
      <c r="Q110" s="81">
        <f>SUM(O110:P110)</f>
        <v>50000</v>
      </c>
      <c r="R110" s="81"/>
      <c r="S110" s="81">
        <f>SUM(Q110:R110)</f>
        <v>50000</v>
      </c>
    </row>
    <row r="111" spans="1:19" s="90" customFormat="1" ht="33.75" hidden="1">
      <c r="A111" s="87"/>
      <c r="B111" s="88"/>
      <c r="C111" s="89"/>
      <c r="D111" s="116" t="s">
        <v>282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>
        <v>0</v>
      </c>
      <c r="P111" s="81"/>
      <c r="Q111" s="81">
        <f>SUM(O111:P111)</f>
        <v>0</v>
      </c>
      <c r="R111" s="81"/>
      <c r="S111" s="81">
        <f>SUM(Q111:R111)</f>
        <v>0</v>
      </c>
    </row>
    <row r="112" spans="1:19" s="90" customFormat="1" ht="25.5" customHeight="1">
      <c r="A112" s="87"/>
      <c r="B112" s="88"/>
      <c r="C112" s="89"/>
      <c r="D112" s="116" t="s">
        <v>219</v>
      </c>
      <c r="E112" s="81">
        <v>0</v>
      </c>
      <c r="F112" s="81">
        <v>200000</v>
      </c>
      <c r="G112" s="81">
        <f>SUM(E112:F112)</f>
        <v>200000</v>
      </c>
      <c r="H112" s="81"/>
      <c r="I112" s="81">
        <f>SUM(G112:H112)</f>
        <v>200000</v>
      </c>
      <c r="J112" s="81"/>
      <c r="K112" s="81">
        <f>SUM(I112:J112)</f>
        <v>200000</v>
      </c>
      <c r="L112" s="81"/>
      <c r="M112" s="81">
        <f>SUM(K112:L112)</f>
        <v>200000</v>
      </c>
      <c r="N112" s="81"/>
      <c r="O112" s="81">
        <f>SUM(M112:N112)</f>
        <v>200000</v>
      </c>
      <c r="P112" s="81">
        <v>-200000</v>
      </c>
      <c r="Q112" s="81">
        <f>SUM(O112:P112)</f>
        <v>0</v>
      </c>
      <c r="R112" s="81"/>
      <c r="S112" s="81">
        <f>SUM(Q112:R112)</f>
        <v>0</v>
      </c>
    </row>
    <row r="113" spans="1:19" s="76" customFormat="1" ht="25.5" customHeight="1">
      <c r="A113" s="77"/>
      <c r="B113" s="82">
        <v>90004</v>
      </c>
      <c r="C113" s="86"/>
      <c r="D113" s="21" t="s">
        <v>97</v>
      </c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>
        <f aca="true" t="shared" si="50" ref="O113:S114">SUM(O114)</f>
        <v>0</v>
      </c>
      <c r="P113" s="85">
        <f t="shared" si="50"/>
        <v>32000</v>
      </c>
      <c r="Q113" s="85">
        <f t="shared" si="50"/>
        <v>32000</v>
      </c>
      <c r="R113" s="85">
        <f t="shared" si="50"/>
        <v>0</v>
      </c>
      <c r="S113" s="85">
        <f t="shared" si="50"/>
        <v>32000</v>
      </c>
    </row>
    <row r="114" spans="1:19" s="76" customFormat="1" ht="25.5" customHeight="1">
      <c r="A114" s="77"/>
      <c r="B114" s="82"/>
      <c r="C114" s="86">
        <v>6060</v>
      </c>
      <c r="D114" s="8" t="s">
        <v>58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>
        <f t="shared" si="50"/>
        <v>0</v>
      </c>
      <c r="P114" s="85">
        <f t="shared" si="50"/>
        <v>32000</v>
      </c>
      <c r="Q114" s="85">
        <f t="shared" si="50"/>
        <v>32000</v>
      </c>
      <c r="R114" s="85">
        <f t="shared" si="50"/>
        <v>0</v>
      </c>
      <c r="S114" s="85">
        <f t="shared" si="50"/>
        <v>32000</v>
      </c>
    </row>
    <row r="115" spans="1:19" s="90" customFormat="1" ht="21" customHeight="1">
      <c r="A115" s="87"/>
      <c r="B115" s="88"/>
      <c r="C115" s="89"/>
      <c r="D115" s="116" t="s">
        <v>285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>
        <v>0</v>
      </c>
      <c r="P115" s="81">
        <v>32000</v>
      </c>
      <c r="Q115" s="81">
        <f>SUM(O115:P115)</f>
        <v>32000</v>
      </c>
      <c r="R115" s="81"/>
      <c r="S115" s="81">
        <f>SUM(Q115:R115)</f>
        <v>32000</v>
      </c>
    </row>
    <row r="116" spans="1:19" s="76" customFormat="1" ht="18.75" customHeight="1">
      <c r="A116" s="77"/>
      <c r="B116" s="78">
        <v>90015</v>
      </c>
      <c r="C116" s="79"/>
      <c r="D116" s="21" t="s">
        <v>85</v>
      </c>
      <c r="E116" s="96">
        <f aca="true" t="shared" si="51" ref="E116:S116">SUM(E117)</f>
        <v>45000</v>
      </c>
      <c r="F116" s="96">
        <f t="shared" si="51"/>
        <v>70000</v>
      </c>
      <c r="G116" s="96">
        <f t="shared" si="51"/>
        <v>115000</v>
      </c>
      <c r="H116" s="96">
        <f t="shared" si="51"/>
        <v>0</v>
      </c>
      <c r="I116" s="96">
        <f t="shared" si="51"/>
        <v>115000</v>
      </c>
      <c r="J116" s="96">
        <f t="shared" si="51"/>
        <v>0</v>
      </c>
      <c r="K116" s="96">
        <f t="shared" si="51"/>
        <v>115000</v>
      </c>
      <c r="L116" s="96">
        <f t="shared" si="51"/>
        <v>0</v>
      </c>
      <c r="M116" s="96">
        <f t="shared" si="51"/>
        <v>115000</v>
      </c>
      <c r="N116" s="96">
        <f t="shared" si="51"/>
        <v>0</v>
      </c>
      <c r="O116" s="96">
        <f t="shared" si="51"/>
        <v>115000</v>
      </c>
      <c r="P116" s="96">
        <f t="shared" si="51"/>
        <v>0</v>
      </c>
      <c r="Q116" s="96">
        <f t="shared" si="51"/>
        <v>115000</v>
      </c>
      <c r="R116" s="96">
        <f t="shared" si="51"/>
        <v>0</v>
      </c>
      <c r="S116" s="96">
        <f t="shared" si="51"/>
        <v>115000</v>
      </c>
    </row>
    <row r="117" spans="1:19" s="76" customFormat="1" ht="18.75" customHeight="1">
      <c r="A117" s="77"/>
      <c r="B117" s="78"/>
      <c r="C117" s="79">
        <v>6050</v>
      </c>
      <c r="D117" s="8" t="s">
        <v>39</v>
      </c>
      <c r="E117" s="96">
        <f aca="true" t="shared" si="52" ref="E117:Q117">SUM(E118:E121)</f>
        <v>45000</v>
      </c>
      <c r="F117" s="96">
        <f t="shared" si="52"/>
        <v>70000</v>
      </c>
      <c r="G117" s="96">
        <f t="shared" si="52"/>
        <v>115000</v>
      </c>
      <c r="H117" s="96">
        <f t="shared" si="52"/>
        <v>0</v>
      </c>
      <c r="I117" s="96">
        <f t="shared" si="52"/>
        <v>115000</v>
      </c>
      <c r="J117" s="96">
        <f t="shared" si="52"/>
        <v>0</v>
      </c>
      <c r="K117" s="96">
        <f t="shared" si="52"/>
        <v>115000</v>
      </c>
      <c r="L117" s="96">
        <f t="shared" si="52"/>
        <v>0</v>
      </c>
      <c r="M117" s="96">
        <f t="shared" si="52"/>
        <v>115000</v>
      </c>
      <c r="N117" s="96">
        <f t="shared" si="52"/>
        <v>0</v>
      </c>
      <c r="O117" s="96">
        <f t="shared" si="52"/>
        <v>115000</v>
      </c>
      <c r="P117" s="96">
        <f t="shared" si="52"/>
        <v>0</v>
      </c>
      <c r="Q117" s="96">
        <f t="shared" si="52"/>
        <v>115000</v>
      </c>
      <c r="R117" s="96">
        <f>SUM(R118:R121)</f>
        <v>0</v>
      </c>
      <c r="S117" s="96">
        <f>SUM(S118:S121)</f>
        <v>115000</v>
      </c>
    </row>
    <row r="118" spans="1:19" s="90" customFormat="1" ht="17.25" customHeight="1">
      <c r="A118" s="87"/>
      <c r="B118" s="103"/>
      <c r="C118" s="114"/>
      <c r="D118" s="116" t="s">
        <v>194</v>
      </c>
      <c r="E118" s="91">
        <v>25000</v>
      </c>
      <c r="F118" s="91"/>
      <c r="G118" s="91">
        <f>SUM(E118:F118)</f>
        <v>25000</v>
      </c>
      <c r="H118" s="91"/>
      <c r="I118" s="91">
        <f>SUM(G118:H118)</f>
        <v>25000</v>
      </c>
      <c r="J118" s="91"/>
      <c r="K118" s="91">
        <f>SUM(I118:J118)</f>
        <v>25000</v>
      </c>
      <c r="L118" s="91"/>
      <c r="M118" s="91">
        <f>SUM(K118:L118)</f>
        <v>25000</v>
      </c>
      <c r="N118" s="91"/>
      <c r="O118" s="91">
        <f>SUM(M118:N118)</f>
        <v>25000</v>
      </c>
      <c r="P118" s="91"/>
      <c r="Q118" s="91">
        <f>SUM(O118:P118)</f>
        <v>25000</v>
      </c>
      <c r="R118" s="91"/>
      <c r="S118" s="91">
        <f>SUM(Q118:R118)</f>
        <v>25000</v>
      </c>
    </row>
    <row r="119" spans="1:19" s="90" customFormat="1" ht="16.5" customHeight="1">
      <c r="A119" s="87"/>
      <c r="B119" s="103"/>
      <c r="C119" s="114"/>
      <c r="D119" s="116" t="s">
        <v>174</v>
      </c>
      <c r="E119" s="91">
        <v>20000</v>
      </c>
      <c r="F119" s="91"/>
      <c r="G119" s="91">
        <f>SUM(E119:F119)</f>
        <v>20000</v>
      </c>
      <c r="H119" s="91"/>
      <c r="I119" s="91">
        <f>SUM(G119:H119)</f>
        <v>20000</v>
      </c>
      <c r="J119" s="91"/>
      <c r="K119" s="91">
        <f>SUM(I119:J119)</f>
        <v>20000</v>
      </c>
      <c r="L119" s="91"/>
      <c r="M119" s="91">
        <f>SUM(K119:L119)</f>
        <v>20000</v>
      </c>
      <c r="N119" s="91"/>
      <c r="O119" s="91">
        <f>SUM(M119:N119)</f>
        <v>20000</v>
      </c>
      <c r="P119" s="91"/>
      <c r="Q119" s="91">
        <f>SUM(O119:P119)</f>
        <v>20000</v>
      </c>
      <c r="R119" s="91"/>
      <c r="S119" s="91">
        <f>SUM(Q119:R119)</f>
        <v>20000</v>
      </c>
    </row>
    <row r="120" spans="1:19" s="90" customFormat="1" ht="45">
      <c r="A120" s="87"/>
      <c r="B120" s="103"/>
      <c r="C120" s="114"/>
      <c r="D120" s="116" t="s">
        <v>236</v>
      </c>
      <c r="E120" s="91">
        <v>0</v>
      </c>
      <c r="F120" s="91">
        <v>35000</v>
      </c>
      <c r="G120" s="91">
        <f>SUM(E120:F120)</f>
        <v>35000</v>
      </c>
      <c r="H120" s="91"/>
      <c r="I120" s="91">
        <f>SUM(G120:H120)</f>
        <v>35000</v>
      </c>
      <c r="J120" s="91"/>
      <c r="K120" s="91">
        <f>SUM(I120:J120)</f>
        <v>35000</v>
      </c>
      <c r="L120" s="91"/>
      <c r="M120" s="91">
        <f>SUM(K120:L120)</f>
        <v>35000</v>
      </c>
      <c r="N120" s="91"/>
      <c r="O120" s="91">
        <f>SUM(M120:N120)</f>
        <v>35000</v>
      </c>
      <c r="P120" s="91"/>
      <c r="Q120" s="91">
        <f>SUM(O120:P120)</f>
        <v>35000</v>
      </c>
      <c r="R120" s="91"/>
      <c r="S120" s="91">
        <f>SUM(Q120:R120)</f>
        <v>35000</v>
      </c>
    </row>
    <row r="121" spans="1:19" s="90" customFormat="1" ht="24.75" customHeight="1">
      <c r="A121" s="87"/>
      <c r="B121" s="103"/>
      <c r="C121" s="114"/>
      <c r="D121" s="116" t="s">
        <v>209</v>
      </c>
      <c r="E121" s="91">
        <v>0</v>
      </c>
      <c r="F121" s="91">
        <v>35000</v>
      </c>
      <c r="G121" s="91">
        <f>SUM(E121:F121)</f>
        <v>35000</v>
      </c>
      <c r="H121" s="91"/>
      <c r="I121" s="91">
        <f>SUM(G121:H121)</f>
        <v>35000</v>
      </c>
      <c r="J121" s="91"/>
      <c r="K121" s="91">
        <f>SUM(I121:J121)</f>
        <v>35000</v>
      </c>
      <c r="L121" s="91"/>
      <c r="M121" s="91">
        <f>SUM(K121:L121)</f>
        <v>35000</v>
      </c>
      <c r="N121" s="91"/>
      <c r="O121" s="91">
        <f>SUM(M121:N121)</f>
        <v>35000</v>
      </c>
      <c r="P121" s="91"/>
      <c r="Q121" s="91">
        <f>SUM(O121:P121)</f>
        <v>35000</v>
      </c>
      <c r="R121" s="91"/>
      <c r="S121" s="91">
        <f>SUM(Q121:R121)</f>
        <v>35000</v>
      </c>
    </row>
    <row r="122" spans="1:19" s="98" customFormat="1" ht="24.75" customHeight="1">
      <c r="A122" s="104">
        <v>921</v>
      </c>
      <c r="B122" s="109"/>
      <c r="C122" s="138"/>
      <c r="D122" s="19" t="s">
        <v>87</v>
      </c>
      <c r="E122" s="97"/>
      <c r="F122" s="97"/>
      <c r="G122" s="97"/>
      <c r="H122" s="97"/>
      <c r="I122" s="97"/>
      <c r="J122" s="97"/>
      <c r="K122" s="97"/>
      <c r="L122" s="97"/>
      <c r="M122" s="97">
        <f aca="true" t="shared" si="53" ref="M122:S124">SUM(M123)</f>
        <v>0</v>
      </c>
      <c r="N122" s="97">
        <f t="shared" si="53"/>
        <v>8100</v>
      </c>
      <c r="O122" s="97">
        <f t="shared" si="53"/>
        <v>8100</v>
      </c>
      <c r="P122" s="97">
        <f t="shared" si="53"/>
        <v>0</v>
      </c>
      <c r="Q122" s="97">
        <f t="shared" si="53"/>
        <v>8100</v>
      </c>
      <c r="R122" s="97">
        <f t="shared" si="53"/>
        <v>0</v>
      </c>
      <c r="S122" s="97">
        <f t="shared" si="53"/>
        <v>8100</v>
      </c>
    </row>
    <row r="123" spans="1:19" s="76" customFormat="1" ht="24.75" customHeight="1">
      <c r="A123" s="77"/>
      <c r="B123" s="78">
        <v>92109</v>
      </c>
      <c r="C123" s="79"/>
      <c r="D123" s="21" t="s">
        <v>96</v>
      </c>
      <c r="E123" s="96"/>
      <c r="F123" s="96"/>
      <c r="G123" s="96"/>
      <c r="H123" s="96"/>
      <c r="I123" s="96"/>
      <c r="J123" s="96"/>
      <c r="K123" s="96"/>
      <c r="L123" s="96"/>
      <c r="M123" s="96">
        <f t="shared" si="53"/>
        <v>0</v>
      </c>
      <c r="N123" s="96">
        <f t="shared" si="53"/>
        <v>8100</v>
      </c>
      <c r="O123" s="96">
        <f t="shared" si="53"/>
        <v>8100</v>
      </c>
      <c r="P123" s="96">
        <f t="shared" si="53"/>
        <v>0</v>
      </c>
      <c r="Q123" s="96">
        <f t="shared" si="53"/>
        <v>8100</v>
      </c>
      <c r="R123" s="96">
        <f t="shared" si="53"/>
        <v>0</v>
      </c>
      <c r="S123" s="96">
        <f t="shared" si="53"/>
        <v>8100</v>
      </c>
    </row>
    <row r="124" spans="1:19" s="76" customFormat="1" ht="24.75" customHeight="1">
      <c r="A124" s="77"/>
      <c r="B124" s="78"/>
      <c r="C124" s="79">
        <v>6060</v>
      </c>
      <c r="D124" s="8" t="s">
        <v>58</v>
      </c>
      <c r="E124" s="96"/>
      <c r="F124" s="96"/>
      <c r="G124" s="96"/>
      <c r="H124" s="96"/>
      <c r="I124" s="96"/>
      <c r="J124" s="96"/>
      <c r="K124" s="96"/>
      <c r="L124" s="96"/>
      <c r="M124" s="96">
        <f t="shared" si="53"/>
        <v>0</v>
      </c>
      <c r="N124" s="96">
        <f t="shared" si="53"/>
        <v>8100</v>
      </c>
      <c r="O124" s="96">
        <f t="shared" si="53"/>
        <v>8100</v>
      </c>
      <c r="P124" s="96">
        <f t="shared" si="53"/>
        <v>0</v>
      </c>
      <c r="Q124" s="96">
        <f t="shared" si="53"/>
        <v>8100</v>
      </c>
      <c r="R124" s="96">
        <f t="shared" si="53"/>
        <v>0</v>
      </c>
      <c r="S124" s="96">
        <f t="shared" si="53"/>
        <v>8100</v>
      </c>
    </row>
    <row r="125" spans="1:19" s="90" customFormat="1" ht="24.75" customHeight="1">
      <c r="A125" s="87"/>
      <c r="B125" s="103"/>
      <c r="C125" s="114"/>
      <c r="D125" s="116" t="s">
        <v>255</v>
      </c>
      <c r="E125" s="91"/>
      <c r="F125" s="91"/>
      <c r="G125" s="91"/>
      <c r="H125" s="91"/>
      <c r="I125" s="91"/>
      <c r="J125" s="91"/>
      <c r="K125" s="91"/>
      <c r="L125" s="91"/>
      <c r="M125" s="91">
        <v>0</v>
      </c>
      <c r="N125" s="91">
        <v>8100</v>
      </c>
      <c r="O125" s="91">
        <f>SUM(M125:N125)</f>
        <v>8100</v>
      </c>
      <c r="P125" s="91"/>
      <c r="Q125" s="91">
        <f>SUM(O125:P125)</f>
        <v>8100</v>
      </c>
      <c r="R125" s="91"/>
      <c r="S125" s="91">
        <f>SUM(Q125:R125)</f>
        <v>8100</v>
      </c>
    </row>
    <row r="126" spans="1:19" s="13" customFormat="1" ht="21" customHeight="1">
      <c r="A126" s="15">
        <v>926</v>
      </c>
      <c r="B126" s="1"/>
      <c r="C126" s="11"/>
      <c r="D126" s="10" t="s">
        <v>204</v>
      </c>
      <c r="E126" s="9">
        <f aca="true" t="shared" si="54" ref="E126:Q126">SUM(E131,E127)</f>
        <v>320000</v>
      </c>
      <c r="F126" s="9">
        <f t="shared" si="54"/>
        <v>-130000</v>
      </c>
      <c r="G126" s="9">
        <f t="shared" si="54"/>
        <v>190000</v>
      </c>
      <c r="H126" s="9">
        <f t="shared" si="54"/>
        <v>0</v>
      </c>
      <c r="I126" s="9">
        <f t="shared" si="54"/>
        <v>190000</v>
      </c>
      <c r="J126" s="9">
        <f t="shared" si="54"/>
        <v>0</v>
      </c>
      <c r="K126" s="9">
        <f t="shared" si="54"/>
        <v>190000</v>
      </c>
      <c r="L126" s="9">
        <f t="shared" si="54"/>
        <v>0</v>
      </c>
      <c r="M126" s="9">
        <f t="shared" si="54"/>
        <v>190000</v>
      </c>
      <c r="N126" s="9">
        <f t="shared" si="54"/>
        <v>0</v>
      </c>
      <c r="O126" s="9">
        <f t="shared" si="54"/>
        <v>190000</v>
      </c>
      <c r="P126" s="9">
        <f t="shared" si="54"/>
        <v>-120000</v>
      </c>
      <c r="Q126" s="9">
        <f t="shared" si="54"/>
        <v>70000</v>
      </c>
      <c r="R126" s="9">
        <f>SUM(R131,R127)</f>
        <v>0</v>
      </c>
      <c r="S126" s="9">
        <f>SUM(S131,S127)</f>
        <v>70000</v>
      </c>
    </row>
    <row r="127" spans="1:19" s="90" customFormat="1" ht="21" customHeight="1">
      <c r="A127" s="77"/>
      <c r="B127" s="82">
        <v>92601</v>
      </c>
      <c r="C127" s="86"/>
      <c r="D127" s="95" t="s">
        <v>217</v>
      </c>
      <c r="E127" s="119">
        <f aca="true" t="shared" si="55" ref="E127:S128">SUM(E128)</f>
        <v>0</v>
      </c>
      <c r="F127" s="119">
        <f t="shared" si="55"/>
        <v>70000</v>
      </c>
      <c r="G127" s="119">
        <f t="shared" si="55"/>
        <v>70000</v>
      </c>
      <c r="H127" s="119">
        <f t="shared" si="55"/>
        <v>0</v>
      </c>
      <c r="I127" s="119">
        <f t="shared" si="55"/>
        <v>70000</v>
      </c>
      <c r="J127" s="119">
        <f t="shared" si="55"/>
        <v>0</v>
      </c>
      <c r="K127" s="119">
        <f t="shared" si="55"/>
        <v>70000</v>
      </c>
      <c r="L127" s="119">
        <f t="shared" si="55"/>
        <v>0</v>
      </c>
      <c r="M127" s="119">
        <f t="shared" si="55"/>
        <v>70000</v>
      </c>
      <c r="N127" s="119">
        <f t="shared" si="55"/>
        <v>0</v>
      </c>
      <c r="O127" s="119">
        <f t="shared" si="55"/>
        <v>70000</v>
      </c>
      <c r="P127" s="119">
        <f t="shared" si="55"/>
        <v>0</v>
      </c>
      <c r="Q127" s="119">
        <f t="shared" si="55"/>
        <v>70000</v>
      </c>
      <c r="R127" s="119">
        <f t="shared" si="55"/>
        <v>0</v>
      </c>
      <c r="S127" s="119">
        <f t="shared" si="55"/>
        <v>70000</v>
      </c>
    </row>
    <row r="128" spans="1:19" s="90" customFormat="1" ht="21" customHeight="1">
      <c r="A128" s="77"/>
      <c r="B128" s="82"/>
      <c r="C128" s="86">
        <v>6050</v>
      </c>
      <c r="D128" s="8" t="s">
        <v>39</v>
      </c>
      <c r="E128" s="119">
        <f t="shared" si="55"/>
        <v>0</v>
      </c>
      <c r="F128" s="119">
        <f t="shared" si="55"/>
        <v>70000</v>
      </c>
      <c r="G128" s="119">
        <f t="shared" si="55"/>
        <v>70000</v>
      </c>
      <c r="H128" s="119">
        <f t="shared" si="55"/>
        <v>0</v>
      </c>
      <c r="I128" s="119">
        <f t="shared" si="55"/>
        <v>70000</v>
      </c>
      <c r="J128" s="119">
        <f t="shared" si="55"/>
        <v>0</v>
      </c>
      <c r="K128" s="119">
        <f t="shared" si="55"/>
        <v>70000</v>
      </c>
      <c r="L128" s="119">
        <f t="shared" si="55"/>
        <v>0</v>
      </c>
      <c r="M128" s="119">
        <f t="shared" si="55"/>
        <v>70000</v>
      </c>
      <c r="N128" s="119">
        <f t="shared" si="55"/>
        <v>0</v>
      </c>
      <c r="O128" s="119">
        <f>SUM(O129:O130)</f>
        <v>70000</v>
      </c>
      <c r="P128" s="119">
        <f>SUM(P129:P130)</f>
        <v>0</v>
      </c>
      <c r="Q128" s="119">
        <f>SUM(Q129:Q130)</f>
        <v>70000</v>
      </c>
      <c r="R128" s="119">
        <f>SUM(R129:R130)</f>
        <v>0</v>
      </c>
      <c r="S128" s="119">
        <f>SUM(S129:S130)</f>
        <v>70000</v>
      </c>
    </row>
    <row r="129" spans="1:19" s="90" customFormat="1" ht="26.25" customHeight="1">
      <c r="A129" s="87"/>
      <c r="B129" s="88"/>
      <c r="C129" s="89"/>
      <c r="D129" s="99" t="s">
        <v>256</v>
      </c>
      <c r="E129" s="120">
        <v>0</v>
      </c>
      <c r="F129" s="120">
        <v>70000</v>
      </c>
      <c r="G129" s="120">
        <f>SUM(E129:F129)</f>
        <v>70000</v>
      </c>
      <c r="H129" s="120"/>
      <c r="I129" s="120">
        <f>SUM(G129:H129)</f>
        <v>70000</v>
      </c>
      <c r="J129" s="120"/>
      <c r="K129" s="120">
        <f>SUM(I129:J129)</f>
        <v>70000</v>
      </c>
      <c r="L129" s="120"/>
      <c r="M129" s="120">
        <f>SUM(K129:L129)</f>
        <v>70000</v>
      </c>
      <c r="N129" s="120"/>
      <c r="O129" s="120">
        <f>SUM(M129:N129)</f>
        <v>70000</v>
      </c>
      <c r="P129" s="120"/>
      <c r="Q129" s="120">
        <f>SUM(O129:P129)</f>
        <v>70000</v>
      </c>
      <c r="R129" s="120"/>
      <c r="S129" s="120">
        <f>SUM(Q129:R129)</f>
        <v>70000</v>
      </c>
    </row>
    <row r="130" spans="1:19" s="90" customFormat="1" ht="26.25" customHeight="1">
      <c r="A130" s="87"/>
      <c r="B130" s="88"/>
      <c r="C130" s="89"/>
      <c r="D130" s="99" t="s">
        <v>283</v>
      </c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>
        <v>0</v>
      </c>
      <c r="P130" s="120"/>
      <c r="Q130" s="120">
        <f>SUM(O130:P130)</f>
        <v>0</v>
      </c>
      <c r="R130" s="120"/>
      <c r="S130" s="120">
        <f>SUM(Q130:R130)</f>
        <v>0</v>
      </c>
    </row>
    <row r="131" spans="1:19" s="76" customFormat="1" ht="21" customHeight="1">
      <c r="A131" s="78"/>
      <c r="B131" s="78">
        <v>92604</v>
      </c>
      <c r="C131" s="78"/>
      <c r="D131" s="121" t="s">
        <v>132</v>
      </c>
      <c r="E131" s="117">
        <f aca="true" t="shared" si="56" ref="E131:Q131">SUM(E132,E134)</f>
        <v>320000</v>
      </c>
      <c r="F131" s="117">
        <f t="shared" si="56"/>
        <v>-200000</v>
      </c>
      <c r="G131" s="117">
        <f t="shared" si="56"/>
        <v>120000</v>
      </c>
      <c r="H131" s="117">
        <f t="shared" si="56"/>
        <v>0</v>
      </c>
      <c r="I131" s="117">
        <f t="shared" si="56"/>
        <v>120000</v>
      </c>
      <c r="J131" s="117">
        <f t="shared" si="56"/>
        <v>0</v>
      </c>
      <c r="K131" s="117">
        <f t="shared" si="56"/>
        <v>120000</v>
      </c>
      <c r="L131" s="117">
        <f t="shared" si="56"/>
        <v>0</v>
      </c>
      <c r="M131" s="117">
        <f t="shared" si="56"/>
        <v>120000</v>
      </c>
      <c r="N131" s="117">
        <f t="shared" si="56"/>
        <v>0</v>
      </c>
      <c r="O131" s="117">
        <f t="shared" si="56"/>
        <v>120000</v>
      </c>
      <c r="P131" s="117">
        <f t="shared" si="56"/>
        <v>-120000</v>
      </c>
      <c r="Q131" s="117">
        <f t="shared" si="56"/>
        <v>0</v>
      </c>
      <c r="R131" s="117">
        <f>SUM(R132,R134)</f>
        <v>0</v>
      </c>
      <c r="S131" s="117">
        <f>SUM(S132,S134)</f>
        <v>0</v>
      </c>
    </row>
    <row r="132" spans="1:19" s="12" customFormat="1" ht="45" hidden="1">
      <c r="A132" s="47"/>
      <c r="B132" s="47"/>
      <c r="C132" s="47">
        <v>6010</v>
      </c>
      <c r="D132" s="8" t="s">
        <v>148</v>
      </c>
      <c r="E132" s="73">
        <f aca="true" t="shared" si="57" ref="E132:S132">SUM(E133)</f>
        <v>200000</v>
      </c>
      <c r="F132" s="73">
        <f t="shared" si="57"/>
        <v>-200000</v>
      </c>
      <c r="G132" s="73">
        <f t="shared" si="57"/>
        <v>0</v>
      </c>
      <c r="H132" s="73">
        <f t="shared" si="57"/>
        <v>0</v>
      </c>
      <c r="I132" s="73">
        <f t="shared" si="57"/>
        <v>0</v>
      </c>
      <c r="J132" s="73">
        <f t="shared" si="57"/>
        <v>0</v>
      </c>
      <c r="K132" s="73">
        <f t="shared" si="57"/>
        <v>0</v>
      </c>
      <c r="L132" s="73">
        <f t="shared" si="57"/>
        <v>0</v>
      </c>
      <c r="M132" s="73">
        <f t="shared" si="57"/>
        <v>0</v>
      </c>
      <c r="N132" s="73">
        <f t="shared" si="57"/>
        <v>0</v>
      </c>
      <c r="O132" s="73">
        <f t="shared" si="57"/>
        <v>0</v>
      </c>
      <c r="P132" s="73">
        <f t="shared" si="57"/>
        <v>0</v>
      </c>
      <c r="Q132" s="73">
        <f t="shared" si="57"/>
        <v>0</v>
      </c>
      <c r="R132" s="73">
        <f t="shared" si="57"/>
        <v>0</v>
      </c>
      <c r="S132" s="73">
        <f t="shared" si="57"/>
        <v>0</v>
      </c>
    </row>
    <row r="133" spans="1:19" s="90" customFormat="1" ht="11.25" hidden="1">
      <c r="A133" s="103"/>
      <c r="B133" s="103"/>
      <c r="C133" s="103"/>
      <c r="D133" s="99" t="s">
        <v>163</v>
      </c>
      <c r="E133" s="100">
        <v>200000</v>
      </c>
      <c r="F133" s="100">
        <v>-200000</v>
      </c>
      <c r="G133" s="100">
        <f>SUM(E133:F133)</f>
        <v>0</v>
      </c>
      <c r="H133" s="100"/>
      <c r="I133" s="100">
        <f>SUM(G133:H133)</f>
        <v>0</v>
      </c>
      <c r="J133" s="100"/>
      <c r="K133" s="100">
        <f>SUM(I133:J133)</f>
        <v>0</v>
      </c>
      <c r="L133" s="100"/>
      <c r="M133" s="100">
        <f>SUM(K133:L133)</f>
        <v>0</v>
      </c>
      <c r="N133" s="100"/>
      <c r="O133" s="100">
        <f>SUM(M133:N133)</f>
        <v>0</v>
      </c>
      <c r="P133" s="100"/>
      <c r="Q133" s="100">
        <f>SUM(O133:P133)</f>
        <v>0</v>
      </c>
      <c r="R133" s="100"/>
      <c r="S133" s="100">
        <f>SUM(Q133:R133)</f>
        <v>0</v>
      </c>
    </row>
    <row r="134" spans="1:19" s="76" customFormat="1" ht="21.75" customHeight="1">
      <c r="A134" s="78"/>
      <c r="B134" s="78"/>
      <c r="C134" s="78">
        <v>6050</v>
      </c>
      <c r="D134" s="8" t="s">
        <v>39</v>
      </c>
      <c r="E134" s="117">
        <f aca="true" t="shared" si="58" ref="E134:N134">SUM(E135)</f>
        <v>120000</v>
      </c>
      <c r="F134" s="117">
        <f t="shared" si="58"/>
        <v>0</v>
      </c>
      <c r="G134" s="117">
        <f t="shared" si="58"/>
        <v>120000</v>
      </c>
      <c r="H134" s="117">
        <f t="shared" si="58"/>
        <v>0</v>
      </c>
      <c r="I134" s="117">
        <f t="shared" si="58"/>
        <v>120000</v>
      </c>
      <c r="J134" s="117">
        <f t="shared" si="58"/>
        <v>0</v>
      </c>
      <c r="K134" s="117">
        <f t="shared" si="58"/>
        <v>120000</v>
      </c>
      <c r="L134" s="117">
        <f t="shared" si="58"/>
        <v>0</v>
      </c>
      <c r="M134" s="117">
        <f t="shared" si="58"/>
        <v>120000</v>
      </c>
      <c r="N134" s="117">
        <f t="shared" si="58"/>
        <v>0</v>
      </c>
      <c r="O134" s="117">
        <f>SUM(O135:O135)</f>
        <v>120000</v>
      </c>
      <c r="P134" s="117">
        <f>SUM(P135:P135)</f>
        <v>-120000</v>
      </c>
      <c r="Q134" s="117">
        <f>SUM(Q135:Q135)</f>
        <v>0</v>
      </c>
      <c r="R134" s="117">
        <f>SUM(R135:R135)</f>
        <v>0</v>
      </c>
      <c r="S134" s="117">
        <f>SUM(S135:S135)</f>
        <v>0</v>
      </c>
    </row>
    <row r="135" spans="1:19" s="90" customFormat="1" ht="21.75" customHeight="1">
      <c r="A135" s="103"/>
      <c r="B135" s="103"/>
      <c r="C135" s="103"/>
      <c r="D135" s="99" t="s">
        <v>173</v>
      </c>
      <c r="E135" s="100">
        <v>120000</v>
      </c>
      <c r="F135" s="100"/>
      <c r="G135" s="100">
        <f>SUM(E135:F135)</f>
        <v>120000</v>
      </c>
      <c r="H135" s="100"/>
      <c r="I135" s="100">
        <f>SUM(G135:H135)</f>
        <v>120000</v>
      </c>
      <c r="J135" s="100"/>
      <c r="K135" s="100">
        <f>SUM(I135:J135)</f>
        <v>120000</v>
      </c>
      <c r="L135" s="100"/>
      <c r="M135" s="100">
        <f>SUM(K135:L135)</f>
        <v>120000</v>
      </c>
      <c r="N135" s="100"/>
      <c r="O135" s="100">
        <f>SUM(M135:N135)</f>
        <v>120000</v>
      </c>
      <c r="P135" s="100">
        <v>-120000</v>
      </c>
      <c r="Q135" s="100">
        <f>SUM(O135:P135)</f>
        <v>0</v>
      </c>
      <c r="R135" s="100"/>
      <c r="S135" s="100">
        <f>SUM(Q135:R135)</f>
        <v>0</v>
      </c>
    </row>
    <row r="136" spans="1:19" s="4" customFormat="1" ht="18.75" customHeight="1">
      <c r="A136" s="5"/>
      <c r="B136" s="5"/>
      <c r="C136" s="5"/>
      <c r="D136" s="72" t="s">
        <v>37</v>
      </c>
      <c r="E136" s="33">
        <f aca="true" t="shared" si="59" ref="E136:L136">SUM(E126,E103,E79,E73,E47,E42,E34,E7,E99,E60)</f>
        <v>6808173</v>
      </c>
      <c r="F136" s="33">
        <f t="shared" si="59"/>
        <v>0</v>
      </c>
      <c r="G136" s="33">
        <f t="shared" si="59"/>
        <v>6808173</v>
      </c>
      <c r="H136" s="33">
        <f t="shared" si="59"/>
        <v>0</v>
      </c>
      <c r="I136" s="33">
        <f t="shared" si="59"/>
        <v>6808173</v>
      </c>
      <c r="J136" s="33">
        <f t="shared" si="59"/>
        <v>-40000</v>
      </c>
      <c r="K136" s="33">
        <f t="shared" si="59"/>
        <v>6768173</v>
      </c>
      <c r="L136" s="33">
        <f t="shared" si="59"/>
        <v>120000</v>
      </c>
      <c r="M136" s="33">
        <f>SUM(M126,M103,M79,M73,M47,M42,M34,M7,M99,M60,M122)</f>
        <v>6888173</v>
      </c>
      <c r="N136" s="33">
        <f>SUM(N126,N103,N79,N73,N47,N42,N34,N7,N99,N60,N122)</f>
        <v>3299</v>
      </c>
      <c r="O136" s="33">
        <f>SUM(O126,O103,O79,O73,O47,O42,O34,O7,O99,O60,O122,O95,O30)</f>
        <v>6891472</v>
      </c>
      <c r="P136" s="33">
        <f>SUM(P126,P103,P79,P73,P47,P42,P34,P7,P99,P60,P122,P95,P30)</f>
        <v>-182352</v>
      </c>
      <c r="Q136" s="33">
        <f>SUM(Q126,Q103,Q79,Q73,Q47,Q42,Q34,Q7,Q99,Q60,Q122,Q95,Q30)</f>
        <v>6709120</v>
      </c>
      <c r="R136" s="33">
        <f>SUM(R126,R103,R79,R73,R47,R42,R34,R7,R99,R60,R122,R95,R30)</f>
        <v>0</v>
      </c>
      <c r="S136" s="33">
        <f>SUM(S126,S103,S79,S73,S47,S42,S34,S7,S99,S60,S122,S95,S30)</f>
        <v>6709120</v>
      </c>
    </row>
    <row r="139" spans="5:19" ht="12.75"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</row>
    <row r="142" spans="16:18" ht="12.75">
      <c r="P142" s="102"/>
      <c r="R142" s="102"/>
    </row>
    <row r="148" spans="5:19" ht="12.75">
      <c r="E148" s="122" t="s">
        <v>134</v>
      </c>
      <c r="F148" s="122" t="s">
        <v>134</v>
      </c>
      <c r="G148" s="122" t="s">
        <v>134</v>
      </c>
      <c r="H148" s="122" t="s">
        <v>134</v>
      </c>
      <c r="I148" s="122" t="s">
        <v>134</v>
      </c>
      <c r="J148" s="122" t="s">
        <v>134</v>
      </c>
      <c r="K148" s="122" t="s">
        <v>134</v>
      </c>
      <c r="L148" s="122" t="s">
        <v>134</v>
      </c>
      <c r="M148" s="122" t="s">
        <v>134</v>
      </c>
      <c r="N148" s="122" t="s">
        <v>134</v>
      </c>
      <c r="O148" s="122" t="s">
        <v>134</v>
      </c>
      <c r="P148" s="122" t="s">
        <v>134</v>
      </c>
      <c r="Q148" s="122" t="s">
        <v>134</v>
      </c>
      <c r="R148" s="122" t="s">
        <v>134</v>
      </c>
      <c r="S148" s="122" t="s">
        <v>134</v>
      </c>
    </row>
    <row r="149" spans="5:19" ht="12.75">
      <c r="E149" s="122" t="s">
        <v>135</v>
      </c>
      <c r="F149" s="122" t="s">
        <v>135</v>
      </c>
      <c r="G149" s="122" t="s">
        <v>135</v>
      </c>
      <c r="H149" s="122" t="s">
        <v>135</v>
      </c>
      <c r="I149" s="122" t="s">
        <v>135</v>
      </c>
      <c r="J149" s="122" t="s">
        <v>135</v>
      </c>
      <c r="K149" s="122" t="s">
        <v>135</v>
      </c>
      <c r="L149" s="122" t="s">
        <v>135</v>
      </c>
      <c r="M149" s="122" t="s">
        <v>135</v>
      </c>
      <c r="N149" s="122" t="s">
        <v>135</v>
      </c>
      <c r="O149" s="122" t="s">
        <v>135</v>
      </c>
      <c r="P149" s="122" t="s">
        <v>135</v>
      </c>
      <c r="Q149" s="122" t="s">
        <v>135</v>
      </c>
      <c r="R149" s="122" t="s">
        <v>135</v>
      </c>
      <c r="S149" s="122" t="s">
        <v>135</v>
      </c>
    </row>
  </sheetData>
  <sheetProtection/>
  <mergeCells count="1">
    <mergeCell ref="A5:D5"/>
  </mergeCells>
  <printOptions horizontalCentered="1"/>
  <pageMargins left="0.31496062992125984" right="0.31496062992125984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&amp;C&amp;8Wydatki majątkowe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2011-12-02T10:42:56Z</cp:lastPrinted>
  <dcterms:created xsi:type="dcterms:W3CDTF">2002-10-21T08:56:44Z</dcterms:created>
  <dcterms:modified xsi:type="dcterms:W3CDTF">2011-12-07T14:51:02Z</dcterms:modified>
  <cp:category/>
  <cp:version/>
  <cp:contentType/>
  <cp:contentStatus/>
</cp:coreProperties>
</file>